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23"/>
  <workbookPr updateLinks="never" defaultThemeVersion="124226"/>
  <mc:AlternateContent xmlns:mc="http://schemas.openxmlformats.org/markup-compatibility/2006">
    <mc:Choice Requires="x15">
      <x15ac:absPath xmlns:x15ac="http://schemas.microsoft.com/office/spreadsheetml/2010/11/ac" url="C:\Users\irwang\Desktop\面試表格\"/>
    </mc:Choice>
  </mc:AlternateContent>
  <xr:revisionPtr revIDLastSave="0" documentId="8_{61C44990-7945-42F6-AACD-861D565A1803}" xr6:coauthVersionLast="47" xr6:coauthVersionMax="47" xr10:uidLastSave="{00000000-0000-0000-0000-000000000000}"/>
  <workbookProtection workbookAlgorithmName="SHA-512" workbookHashValue="X/BhoYZWRhrsWAD+j78kkslGWrQERESrxPNNumqUIFgB+EPPv9talI1LNGf7dVRVPvoGWepK4Nngh0M/oym71w==" workbookSaltValue="BRk37v8AFlL4kfr8v9pjcQ==" workbookSpinCount="100000" lockStructure="1"/>
  <bookViews>
    <workbookView xWindow="-120" yWindow="-120" windowWidth="21840" windowHeight="13140" tabRatio="656" xr2:uid="{00000000-000D-0000-FFFF-FFFF00000000}"/>
  </bookViews>
  <sheets>
    <sheet name="履歷總表" sheetId="1" r:id="rId1"/>
    <sheet name="Oracle Key-in 對照表" sheetId="12" state="hidden" r:id="rId2"/>
    <sheet name="工作表2" sheetId="13" state="hidden" r:id="rId3"/>
    <sheet name="下拉清單 (2)" sheetId="14" state="hidden" r:id="rId4"/>
    <sheet name="郵遞區號 (2)" sheetId="15" state="hidden" r:id="rId5"/>
    <sheet name="下拉清單" sheetId="2" state="hidden" r:id="rId6"/>
    <sheet name="郵遞區號" sheetId="7" state="hidden" r:id="rId7"/>
    <sheet name="HUM0020100" sheetId="3" state="hidden" r:id="rId8"/>
    <sheet name="Link.HUM0020200" sheetId="4" state="hidden" r:id="rId9"/>
    <sheet name="Link.HUM0021400" sheetId="9" state="hidden" r:id="rId10"/>
    <sheet name="Link.HUM0020300" sheetId="5" state="hidden" r:id="rId11"/>
    <sheet name="Link.HUM0020700" sheetId="10" state="hidden" r:id="rId12"/>
    <sheet name="Link.HUM0020400" sheetId="11" state="hidden" r:id="rId13"/>
    <sheet name="轉檔方式說明" sheetId="6" state="hidden" r:id="rId14"/>
  </sheets>
  <externalReferences>
    <externalReference r:id="rId15"/>
  </externalReferences>
  <definedNames>
    <definedName name="_xlnm._FilterDatabase" localSheetId="1" hidden="1">'Oracle Key-in 對照表'!$A$1:$D$85</definedName>
    <definedName name="_xlnm.Print_Area" localSheetId="0">履歷總表!$A$1:$O$158</definedName>
    <definedName name="南投縣">郵遞區號!$J$2:$J$14</definedName>
    <definedName name="嘉義市">郵遞區號!$L$2:$L$3</definedName>
    <definedName name="嘉義縣">郵遞區號!$M$2:$M$19</definedName>
    <definedName name="基隆市">郵遞區號!$A$2:$A$8</definedName>
    <definedName name="宜蘭縣">郵遞區號!$S$2:$S$14</definedName>
    <definedName name="屏東縣">郵遞區號!$P$2:$P$34</definedName>
    <definedName name="市區">郵遞區號!$A$1:$V$1</definedName>
    <definedName name="彰化縣">郵遞區號!$I$2:$I$27</definedName>
    <definedName name="新北市">郵遞區號!$C$2:$C$30</definedName>
    <definedName name="新竹市">郵遞區號!$E$2:$E$4</definedName>
    <definedName name="新竹縣">郵遞區號!$F$2:$F$14</definedName>
    <definedName name="桃園市">郵遞區號!$D$2:$D$14</definedName>
    <definedName name="澎湖縣">郵遞區號!$T$2:$T$7</definedName>
    <definedName name="臺中市">郵遞區號!$H$2:$H$30</definedName>
    <definedName name="臺北市">郵遞區號!$B$2:$B$13</definedName>
    <definedName name="臺南市">郵遞區號!$N$2:$N$38</definedName>
    <definedName name="臺東縣">郵遞區號!$Q$2:$Q$17</definedName>
    <definedName name="花蓮縣">郵遞區號!$R$2:$R$14</definedName>
    <definedName name="苗栗縣">郵遞區號!$G$2:$G$19</definedName>
    <definedName name="連江縣">郵遞區號!$V$2:$V$5</definedName>
    <definedName name="金門縣">郵遞區號!$U$2:$U$7</definedName>
    <definedName name="雲林縣">郵遞區號!$K$2:$K$21</definedName>
    <definedName name="高雄市">郵遞區號!$O$2:$O$41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 i="3" l="1"/>
  <c r="M5" i="3"/>
  <c r="D85" i="12" l="1"/>
  <c r="D78" i="12"/>
  <c r="D77" i="12"/>
  <c r="D75" i="12"/>
  <c r="D74" i="12" s="1"/>
  <c r="D69" i="12"/>
  <c r="D68" i="12"/>
  <c r="D66" i="12"/>
  <c r="D47" i="12"/>
  <c r="D43" i="12"/>
  <c r="D40" i="12"/>
  <c r="D35" i="12"/>
  <c r="D33" i="12"/>
  <c r="D30" i="12"/>
  <c r="D26" i="12"/>
  <c r="D21" i="12"/>
  <c r="D22" i="12" s="1"/>
  <c r="D24" i="12"/>
  <c r="D23" i="12"/>
  <c r="D10" i="12"/>
  <c r="D15" i="12"/>
  <c r="D16" i="12"/>
  <c r="D9" i="12"/>
  <c r="D20" i="12"/>
  <c r="D79" i="12" l="1"/>
  <c r="D5" i="3"/>
  <c r="I5" i="11" l="1"/>
  <c r="BR5" i="3" l="1"/>
  <c r="AX5" i="3" l="1"/>
  <c r="O5" i="3"/>
  <c r="N5" i="3"/>
  <c r="P5" i="3"/>
  <c r="AZ5" i="3" l="1"/>
  <c r="BA5" i="3"/>
  <c r="AU5" i="3"/>
  <c r="AW5" i="3"/>
  <c r="AS5" i="3"/>
  <c r="F8" i="9"/>
  <c r="F7" i="9"/>
  <c r="F6" i="9"/>
  <c r="F5" i="9"/>
  <c r="H5" i="3"/>
  <c r="E5" i="3"/>
  <c r="K5" i="11" s="1"/>
  <c r="C5" i="3"/>
  <c r="J5" i="11" s="1"/>
  <c r="B5" i="3"/>
  <c r="F10" i="10"/>
  <c r="F9" i="10"/>
  <c r="F8" i="10"/>
  <c r="F7" i="10"/>
  <c r="F6" i="10"/>
  <c r="G10" i="10"/>
  <c r="G9" i="10"/>
  <c r="G8" i="10"/>
  <c r="G7" i="10"/>
  <c r="G6" i="10"/>
  <c r="G5" i="10"/>
  <c r="F5" i="10"/>
  <c r="Q5" i="3"/>
  <c r="E10" i="10"/>
  <c r="E9" i="10"/>
  <c r="E8" i="10"/>
  <c r="E7" i="10"/>
  <c r="E6" i="10"/>
  <c r="E5" i="10"/>
  <c r="D10" i="10"/>
  <c r="D9" i="10"/>
  <c r="D8" i="10"/>
  <c r="D7" i="10"/>
  <c r="D6" i="10"/>
  <c r="D5" i="10"/>
  <c r="C10" i="10"/>
  <c r="C9" i="10"/>
  <c r="C8" i="10"/>
  <c r="C7" i="10"/>
  <c r="C6" i="10"/>
  <c r="C5" i="10"/>
  <c r="A5" i="3"/>
  <c r="B10" i="10"/>
  <c r="B9" i="10"/>
  <c r="B8" i="10"/>
  <c r="B7" i="10"/>
  <c r="B6" i="10"/>
  <c r="B5" i="10"/>
  <c r="A8" i="10" l="1"/>
  <c r="A5" i="11"/>
  <c r="A7" i="10"/>
  <c r="A5" i="10"/>
  <c r="A9" i="10"/>
  <c r="A6" i="10"/>
  <c r="A10" i="10"/>
  <c r="H7" i="5"/>
  <c r="H6" i="5"/>
  <c r="H5" i="5"/>
  <c r="H12" i="5"/>
  <c r="E7" i="5" l="1"/>
  <c r="B7" i="5"/>
  <c r="C7" i="5"/>
  <c r="E6" i="5"/>
  <c r="C6" i="5"/>
  <c r="B6" i="5"/>
  <c r="E5" i="5"/>
  <c r="C5" i="5"/>
  <c r="B5" i="5"/>
  <c r="C12" i="9" l="1"/>
  <c r="C11" i="9"/>
  <c r="C10" i="9"/>
  <c r="B12" i="9"/>
  <c r="B11" i="9"/>
  <c r="B10" i="9"/>
  <c r="A10" i="9"/>
  <c r="C9" i="9"/>
  <c r="B9" i="9"/>
  <c r="A9" i="9"/>
  <c r="C8" i="9"/>
  <c r="B8" i="9"/>
  <c r="C7" i="9"/>
  <c r="B7" i="9"/>
  <c r="C6" i="9"/>
  <c r="B6" i="9"/>
  <c r="B5" i="9"/>
  <c r="C5" i="9"/>
  <c r="E10" i="4" l="1"/>
  <c r="E9" i="4"/>
  <c r="E8" i="4"/>
  <c r="E7" i="4"/>
  <c r="E6" i="4"/>
  <c r="E5" i="4"/>
  <c r="B10" i="4" l="1"/>
  <c r="B9" i="4"/>
  <c r="B8" i="4"/>
  <c r="B7" i="4"/>
  <c r="B6" i="4"/>
  <c r="B5" i="4"/>
  <c r="F8" i="4" l="1"/>
  <c r="F6" i="4"/>
  <c r="F7" i="4"/>
  <c r="F5" i="4"/>
  <c r="F9" i="4"/>
  <c r="F10" i="4"/>
  <c r="AH5" i="3" l="1"/>
  <c r="AQ5" i="3"/>
  <c r="AL5" i="3"/>
  <c r="AI5" i="3"/>
  <c r="AK5" i="3"/>
  <c r="AE5" i="3"/>
  <c r="AC5" i="3"/>
  <c r="AF5" i="3"/>
  <c r="CH5" i="3"/>
  <c r="CG5" i="3"/>
  <c r="A7" i="5" l="1"/>
  <c r="A6" i="5"/>
  <c r="A5" i="5"/>
  <c r="G7" i="5" s="1"/>
  <c r="A12" i="9"/>
  <c r="A11" i="9"/>
  <c r="A8" i="9"/>
  <c r="A6" i="9"/>
  <c r="A7" i="9"/>
  <c r="A5" i="9"/>
  <c r="A10" i="4"/>
  <c r="A6" i="4"/>
  <c r="A9" i="4"/>
  <c r="A5" i="4"/>
  <c r="A8" i="4"/>
  <c r="A7" i="4"/>
  <c r="F7" i="5" l="1"/>
  <c r="G5" i="5"/>
  <c r="F6" i="5"/>
  <c r="G6" i="5"/>
  <c r="F5" i="5"/>
  <c r="D5" i="9"/>
  <c r="E7" i="9"/>
  <c r="E8" i="9"/>
  <c r="D6" i="9"/>
  <c r="D8" i="9"/>
  <c r="E5" i="9"/>
  <c r="D7" i="9"/>
  <c r="E6" i="9"/>
  <c r="G9" i="4"/>
  <c r="H9" i="4"/>
  <c r="H7" i="4"/>
  <c r="G7" i="4"/>
  <c r="H6" i="4"/>
  <c r="G6" i="4"/>
  <c r="G8" i="4"/>
  <c r="H8" i="4"/>
  <c r="H10" i="4"/>
  <c r="G10" i="4"/>
  <c r="G5" i="4"/>
  <c r="H5" i="4"/>
</calcChain>
</file>

<file path=xl/sharedStrings.xml><?xml version="1.0" encoding="utf-8"?>
<sst xmlns="http://schemas.openxmlformats.org/spreadsheetml/2006/main" count="2903" uniqueCount="1656">
  <si>
    <t>報到後由人資單位填寫 Fill in by HR</t>
    <phoneticPr fontId="2" type="noConversion"/>
  </si>
  <si>
    <t>員工照片 Photo</t>
  </si>
  <si>
    <r>
      <rPr>
        <sz val="10"/>
        <color theme="1"/>
        <rFont val="新細明體"/>
        <family val="1"/>
        <charset val="136"/>
      </rPr>
      <t>※</t>
    </r>
    <r>
      <rPr>
        <sz val="10"/>
        <color theme="1"/>
        <rFont val="新細明體"/>
        <family val="1"/>
        <charset val="136"/>
        <scheme val="major"/>
      </rPr>
      <t>欄位底色_填寫說明：</t>
    </r>
    <phoneticPr fontId="2" type="noConversion"/>
  </si>
  <si>
    <r>
      <rPr>
        <sz val="10"/>
        <color theme="1"/>
        <rFont val="新細明體"/>
        <family val="1"/>
        <charset val="136"/>
      </rPr>
      <t>※【範例】欄位</t>
    </r>
    <r>
      <rPr>
        <sz val="10"/>
        <color theme="1"/>
        <rFont val="新細明體"/>
        <family val="1"/>
        <charset val="136"/>
        <scheme val="major"/>
      </rPr>
      <t>顏色_是否有轉入系統註記：</t>
    </r>
    <phoneticPr fontId="2" type="noConversion"/>
  </si>
  <si>
    <t>員編 Employee ID</t>
    <phoneticPr fontId="2" type="noConversion"/>
  </si>
  <si>
    <t>輸入資料</t>
    <phoneticPr fontId="2" type="noConversion"/>
  </si>
  <si>
    <t>中文姓名</t>
  </si>
  <si>
    <t>（有）匯入系統欄位</t>
    <phoneticPr fontId="2" type="noConversion"/>
  </si>
  <si>
    <t>到職日 
Date of Employment</t>
    <phoneticPr fontId="2" type="noConversion"/>
  </si>
  <si>
    <t>下拉選單</t>
    <phoneticPr fontId="2" type="noConversion"/>
  </si>
  <si>
    <t>學校(機構)名稱</t>
  </si>
  <si>
    <t>（未）匯入欄位</t>
    <phoneticPr fontId="2" type="noConversion"/>
  </si>
  <si>
    <t>部門 Department</t>
  </si>
  <si>
    <t>人事資料表</t>
  </si>
  <si>
    <t>勾選</t>
    <phoneticPr fontId="2" type="noConversion"/>
  </si>
  <si>
    <t>職稱 Job Title</t>
  </si>
  <si>
    <t>Personnel Form</t>
  </si>
  <si>
    <r>
      <t xml:space="preserve">基本資料 </t>
    </r>
    <r>
      <rPr>
        <sz val="12"/>
        <color theme="1"/>
        <rFont val="新細明體"/>
        <family val="1"/>
        <charset val="136"/>
        <scheme val="major"/>
      </rPr>
      <t>Basic Information</t>
    </r>
  </si>
  <si>
    <t>出生日期</t>
  </si>
  <si>
    <t>YYYY</t>
    <phoneticPr fontId="2" type="noConversion"/>
  </si>
  <si>
    <t>MM</t>
    <phoneticPr fontId="2" type="noConversion"/>
  </si>
  <si>
    <t>DD</t>
    <phoneticPr fontId="2" type="noConversion"/>
  </si>
  <si>
    <t>身分證字號</t>
  </si>
  <si>
    <t>Chinese Name</t>
  </si>
  <si>
    <t>Birth Date</t>
  </si>
  <si>
    <t>ID Number</t>
  </si>
  <si>
    <t>英文姓</t>
  </si>
  <si>
    <t>英文名</t>
  </si>
  <si>
    <t>性別</t>
  </si>
  <si>
    <t>男 - Male</t>
  </si>
  <si>
    <t>Eng. Last Name</t>
  </si>
  <si>
    <t>Eng. First Name</t>
    <phoneticPr fontId="2" type="noConversion"/>
  </si>
  <si>
    <t>Gender</t>
    <phoneticPr fontId="2" type="noConversion"/>
  </si>
  <si>
    <t>國籍</t>
  </si>
  <si>
    <t>出生地</t>
  </si>
  <si>
    <t>Nationality</t>
  </si>
  <si>
    <t>Place of Birth</t>
  </si>
  <si>
    <t>戶籍地址</t>
  </si>
  <si>
    <t>Permanent Add.</t>
  </si>
  <si>
    <t>戶籍電話</t>
  </si>
  <si>
    <t>Perm Tel.</t>
  </si>
  <si>
    <t>通訊地址</t>
  </si>
  <si>
    <t>Contact Add.</t>
    <phoneticPr fontId="2" type="noConversion"/>
  </si>
  <si>
    <t>通訊電話</t>
  </si>
  <si>
    <t>Contact Tel.</t>
  </si>
  <si>
    <t>Email</t>
  </si>
  <si>
    <t>行動電話</t>
  </si>
  <si>
    <t>Cell Phone</t>
  </si>
  <si>
    <r>
      <t xml:space="preserve">學歷 </t>
    </r>
    <r>
      <rPr>
        <sz val="12"/>
        <color theme="1"/>
        <rFont val="新細明體"/>
        <family val="1"/>
        <charset val="136"/>
        <scheme val="major"/>
      </rPr>
      <t>Education (請填寫最高兩筆學歷資料)</t>
    </r>
    <phoneticPr fontId="2" type="noConversion"/>
  </si>
  <si>
    <t>教育程度</t>
  </si>
  <si>
    <t>科系/組別</t>
  </si>
  <si>
    <t>學制</t>
    <phoneticPr fontId="2" type="noConversion"/>
  </si>
  <si>
    <t>入學年月</t>
  </si>
  <si>
    <t>畢業年月</t>
  </si>
  <si>
    <t xml:space="preserve">畢業 </t>
    <phoneticPr fontId="2" type="noConversion"/>
  </si>
  <si>
    <t>Education</t>
  </si>
  <si>
    <t>School</t>
  </si>
  <si>
    <t>Major</t>
  </si>
  <si>
    <t xml:space="preserve"> Type</t>
    <phoneticPr fontId="2" type="noConversion"/>
  </si>
  <si>
    <t>From YYYY/MM</t>
  </si>
  <si>
    <t>Graduation</t>
    <phoneticPr fontId="2" type="noConversion"/>
  </si>
  <si>
    <t>博士</t>
    <phoneticPr fontId="2" type="noConversion"/>
  </si>
  <si>
    <t>Doctor</t>
  </si>
  <si>
    <t>碩士</t>
  </si>
  <si>
    <t xml:space="preserve">Graduate </t>
  </si>
  <si>
    <t>學士、二技、四技</t>
    <phoneticPr fontId="2" type="noConversion"/>
  </si>
  <si>
    <t xml:space="preserve">College </t>
  </si>
  <si>
    <t>專科Jr. College</t>
    <phoneticPr fontId="2" type="noConversion"/>
  </si>
  <si>
    <t>高中職 High School</t>
    <phoneticPr fontId="2" type="noConversion"/>
  </si>
  <si>
    <t>其他 Others</t>
    <phoneticPr fontId="2" type="noConversion"/>
  </si>
  <si>
    <t>政府相關資格/</t>
  </si>
  <si>
    <t>名稱</t>
    <phoneticPr fontId="2" type="noConversion"/>
  </si>
  <si>
    <t>發證文號</t>
  </si>
  <si>
    <t>發證日期</t>
  </si>
  <si>
    <t>失效日期</t>
  </si>
  <si>
    <t>備註</t>
  </si>
  <si>
    <t xml:space="preserve"> </t>
    <phoneticPr fontId="2" type="noConversion"/>
  </si>
  <si>
    <t>證照/檢定/</t>
  </si>
  <si>
    <t xml:space="preserve"> Certificate Name</t>
    <phoneticPr fontId="2" type="noConversion"/>
  </si>
  <si>
    <t>Certificate No.</t>
  </si>
  <si>
    <t>Certificate Date</t>
  </si>
  <si>
    <t>Exp. Date</t>
  </si>
  <si>
    <t>Remark</t>
  </si>
  <si>
    <t xml:space="preserve">License or Government Certificates </t>
  </si>
  <si>
    <t>駕照</t>
  </si>
  <si>
    <t xml:space="preserve">職業大貨車駕照 Driving license for professional truck </t>
    <phoneticPr fontId="2" type="noConversion"/>
  </si>
  <si>
    <t>Driver’s License</t>
  </si>
  <si>
    <t>職業小型車駕照 Driving license for professional light passenger vehicle</t>
    <phoneticPr fontId="2" type="noConversion"/>
  </si>
  <si>
    <t xml:space="preserve">普通小客車駕照 Driving license for general light passenger vehicle </t>
    <phoneticPr fontId="2" type="noConversion"/>
  </si>
  <si>
    <t xml:space="preserve">機車/Motorbike  </t>
    <phoneticPr fontId="2" type="noConversion"/>
  </si>
  <si>
    <t>無/None</t>
    <phoneticPr fontId="2" type="noConversion"/>
  </si>
  <si>
    <r>
      <t xml:space="preserve">工作經歷 </t>
    </r>
    <r>
      <rPr>
        <sz val="9"/>
        <color theme="1"/>
        <rFont val="新細明體"/>
        <family val="1"/>
        <charset val="136"/>
        <scheme val="major"/>
      </rPr>
      <t xml:space="preserve">(近~遠) </t>
    </r>
    <r>
      <rPr>
        <b/>
        <sz val="9"/>
        <color theme="1"/>
        <rFont val="新細明體"/>
        <family val="1"/>
        <charset val="136"/>
        <scheme val="major"/>
      </rPr>
      <t>Recent Employer</t>
    </r>
    <r>
      <rPr>
        <sz val="9"/>
        <color theme="1"/>
        <rFont val="新細明體"/>
        <family val="1"/>
        <charset val="136"/>
        <scheme val="major"/>
      </rPr>
      <t xml:space="preserve"> (List present or recent employer first)</t>
    </r>
    <phoneticPr fontId="2" type="noConversion"/>
  </si>
  <si>
    <t>任職公司</t>
    <phoneticPr fontId="2" type="noConversion"/>
  </si>
  <si>
    <t>職務名稱</t>
  </si>
  <si>
    <t>薪資Salary</t>
  </si>
  <si>
    <t>任職期間 Working Period</t>
  </si>
  <si>
    <t xml:space="preserve">離職原因 </t>
    <phoneticPr fontId="2" type="noConversion"/>
  </si>
  <si>
    <r>
      <t xml:space="preserve">
備註Remark
</t>
    </r>
    <r>
      <rPr>
        <sz val="8"/>
        <color rgb="FF0070C0"/>
        <rFont val="新細明體"/>
        <family val="1"/>
        <charset val="136"/>
        <scheme val="major"/>
      </rPr>
      <t>(如為約聘/派遣/兼職工作型態，請務必加註 Please mark if your type of employment is Contractor/Temp./Part-time)</t>
    </r>
    <phoneticPr fontId="2" type="noConversion"/>
  </si>
  <si>
    <t>月薪 Monthly</t>
    <phoneticPr fontId="2" type="noConversion"/>
  </si>
  <si>
    <t>年薪</t>
  </si>
  <si>
    <t>自 年月</t>
  </si>
  <si>
    <t>至 年月</t>
  </si>
  <si>
    <t>Employed Company</t>
    <phoneticPr fontId="2" type="noConversion"/>
  </si>
  <si>
    <t>Title</t>
  </si>
  <si>
    <t>Annual $</t>
  </si>
  <si>
    <t>From YYYY/MM</t>
    <phoneticPr fontId="2" type="noConversion"/>
  </si>
  <si>
    <t>To YYYY/MM</t>
    <phoneticPr fontId="2" type="noConversion"/>
  </si>
  <si>
    <t>Exit Reason</t>
    <phoneticPr fontId="2" type="noConversion"/>
  </si>
  <si>
    <t>(單位:萬)</t>
    <phoneticPr fontId="2" type="noConversion"/>
  </si>
  <si>
    <t>期望薪資Salary Expectation：</t>
  </si>
  <si>
    <t>最快能夠上班的日期? 
Expected on-boarding day:</t>
    <phoneticPr fontId="2" type="noConversion"/>
  </si>
  <si>
    <t xml:space="preserve">是否曾在本公司集團任職?
Have you worked in Zuellig Pharma?      </t>
    <phoneticPr fontId="2" type="noConversion"/>
  </si>
  <si>
    <t>　　　否 No</t>
    <phoneticPr fontId="2" type="noConversion"/>
  </si>
  <si>
    <t>　　　 是，請續填下列欄位
             Yes</t>
    <phoneticPr fontId="2" type="noConversion"/>
  </si>
  <si>
    <t>　任職期間 Working Period</t>
    <phoneticPr fontId="2" type="noConversion"/>
  </si>
  <si>
    <t>任職部門 Dep.</t>
    <phoneticPr fontId="2" type="noConversion"/>
  </si>
  <si>
    <t>主管Manager:</t>
    <phoneticPr fontId="2" type="noConversion"/>
  </si>
  <si>
    <t>　自 年月日</t>
    <phoneticPr fontId="2" type="noConversion"/>
  </si>
  <si>
    <t>至 年月日</t>
    <phoneticPr fontId="2" type="noConversion"/>
  </si>
  <si>
    <t>　From YYYY/MM/DD</t>
    <phoneticPr fontId="2" type="noConversion"/>
  </si>
  <si>
    <t>To YYYY/MM/DD</t>
    <phoneticPr fontId="2" type="noConversion"/>
  </si>
  <si>
    <t>　YYYY</t>
    <phoneticPr fontId="2" type="noConversion"/>
  </si>
  <si>
    <t>是否曾在本公司集團面試?
Have you ever interviewed in Zuellig Pharma:</t>
    <phoneticPr fontId="2" type="noConversion"/>
  </si>
  <si>
    <t>　　　 有，請詳述上次面試時間 / 職位: 
             Yes, please describe the time / details.</t>
    <phoneticPr fontId="2" type="noConversion"/>
  </si>
  <si>
    <t>是否有親屬或其他親友在本公司集團內任職?
Do you have any relatives working in Zuellig Pharma?</t>
    <phoneticPr fontId="2" type="noConversion"/>
  </si>
  <si>
    <t xml:space="preserve">           否 No</t>
    <phoneticPr fontId="2" type="noConversion"/>
  </si>
  <si>
    <t>　　　 有，請續填下列欄位
             Yes</t>
    <phoneticPr fontId="2" type="noConversion"/>
  </si>
  <si>
    <t>　姓名 Name</t>
    <phoneticPr fontId="2" type="noConversion"/>
  </si>
  <si>
    <t>關係 Relationship</t>
    <phoneticPr fontId="2" type="noConversion"/>
  </si>
  <si>
    <t>職位 Position</t>
    <phoneticPr fontId="2" type="noConversion"/>
  </si>
  <si>
    <t>部門 Department</t>
    <phoneticPr fontId="2" type="noConversion"/>
  </si>
  <si>
    <t xml:space="preserve">個人簡述/Personal Statement (請說明其他有助我們更瞭解您的經驗、能力、技術與成就等是否符合這項職位 
Please elaborate on your qualifications experience, capability, and achievement that relevant to the job you are applying </t>
    <phoneticPr fontId="2" type="noConversion"/>
  </si>
  <si>
    <t>嗜好與活動/Interests &amp; Activities:</t>
    <phoneticPr fontId="2" type="noConversion"/>
  </si>
  <si>
    <t>請列舉兩位人士能夠諮詢您相關能力/品格?</t>
  </si>
  <si>
    <t>姓名</t>
  </si>
  <si>
    <t>關係</t>
  </si>
  <si>
    <t xml:space="preserve">任職單位 </t>
    <phoneticPr fontId="2" type="noConversion"/>
  </si>
  <si>
    <t>職稱</t>
  </si>
  <si>
    <t>聯絡電話</t>
    <phoneticPr fontId="2" type="noConversion"/>
  </si>
  <si>
    <t>建議提供過去主管/指導教授為優先
（請詳閱最後的「備註說明」後再填寫）</t>
    <phoneticPr fontId="2" type="noConversion"/>
  </si>
  <si>
    <t>Name</t>
  </si>
  <si>
    <t>Relations</t>
  </si>
  <si>
    <t>Company</t>
  </si>
  <si>
    <t>Position</t>
  </si>
  <si>
    <t>Contact</t>
    <phoneticPr fontId="2" type="noConversion"/>
  </si>
  <si>
    <t>Please list the 2 persons that for reference about your morality and ability. Former supervisor or professor would be priority. Also, Please refer to the remark for detailed explanations</t>
  </si>
  <si>
    <t>您如何得知此工作職缺?
 How do you know the vacancy?</t>
    <phoneticPr fontId="2" type="noConversion"/>
  </si>
  <si>
    <t>若為人力顧問公司介紹，請填寫公司名稱 Headhunter Agency：</t>
    <phoneticPr fontId="2" type="noConversion"/>
  </si>
  <si>
    <t>若為裕利員工推薦，請填寫：</t>
    <phoneticPr fontId="2" type="noConversion"/>
  </si>
  <si>
    <t>推薦人姓名Employee Referral by:</t>
    <phoneticPr fontId="2" type="noConversion"/>
  </si>
  <si>
    <t xml:space="preserve"> 推薦人所屬部門Referrer’s Department:</t>
    <phoneticPr fontId="2" type="noConversion"/>
  </si>
  <si>
    <t>由人資單位填寫Fill in by HR</t>
    <phoneticPr fontId="2" type="noConversion"/>
  </si>
  <si>
    <t>推薦人員編Referrer's Employee ID:</t>
    <phoneticPr fontId="2" type="noConversion"/>
  </si>
  <si>
    <t>此頁為錄取後必填欄位 - 個人資訊 Individual Information (Voluntarily Provided)</t>
    <phoneticPr fontId="2" type="noConversion"/>
  </si>
  <si>
    <t>血型</t>
  </si>
  <si>
    <t>健康狀況</t>
  </si>
  <si>
    <t>Blood Type</t>
  </si>
  <si>
    <t>Health</t>
  </si>
  <si>
    <t>婚姻</t>
  </si>
  <si>
    <t>兵役狀況</t>
  </si>
  <si>
    <t>役期 Service Period：</t>
  </si>
  <si>
    <t>Martial Status</t>
  </si>
  <si>
    <t>Military Status</t>
    <phoneticPr fontId="2" type="noConversion"/>
  </si>
  <si>
    <t xml:space="preserve">是否有犯罪紀錄? 
Do you have any criminal record?  </t>
    <phoneticPr fontId="2" type="noConversion"/>
  </si>
  <si>
    <t>如勾選有，請詳述 
Please describe the details：</t>
    <phoneticPr fontId="2" type="noConversion"/>
  </si>
  <si>
    <t xml:space="preserve">特殊身分? Do you have any special identity? </t>
    <phoneticPr fontId="2" type="noConversion"/>
  </si>
  <si>
    <t>此頁為錄取後必填欄位 - 銀行轉帳帳號</t>
    <phoneticPr fontId="2" type="noConversion"/>
  </si>
  <si>
    <t>銀行轉帳帳號</t>
    <phoneticPr fontId="2" type="noConversion"/>
  </si>
  <si>
    <t>013國泰世華</t>
    <phoneticPr fontId="2" type="noConversion"/>
  </si>
  <si>
    <t>此頁為錄取後必填欄位 - 家庭資訊 Family Information (Voluntarily Provided)</t>
    <phoneticPr fontId="2" type="noConversion"/>
  </si>
  <si>
    <t>稱謂</t>
  </si>
  <si>
    <t>服務單位/職稱</t>
  </si>
  <si>
    <t>性別</t>
    <phoneticPr fontId="2" type="noConversion"/>
  </si>
  <si>
    <t>出生日期</t>
    <phoneticPr fontId="2" type="noConversion"/>
  </si>
  <si>
    <t>身分證字號</t>
    <phoneticPr fontId="2" type="noConversion"/>
  </si>
  <si>
    <t>Company/Title</t>
  </si>
  <si>
    <r>
      <t xml:space="preserve">Birth Date
</t>
    </r>
    <r>
      <rPr>
        <sz val="8"/>
        <color rgb="FF0070C0"/>
        <rFont val="新細明體"/>
        <family val="1"/>
        <charset val="136"/>
        <scheme val="major"/>
      </rPr>
      <t>(YYYY/MM/DD)</t>
    </r>
    <phoneticPr fontId="2" type="noConversion"/>
  </si>
  <si>
    <t>Employee ID</t>
    <phoneticPr fontId="2" type="noConversion"/>
  </si>
  <si>
    <t>緊急聯絡人姓名 Emergency Contact Name：</t>
    <phoneticPr fontId="2" type="noConversion"/>
  </si>
  <si>
    <t>緊急聯絡人關係 
Emergency Contact Relationship：</t>
    <phoneticPr fontId="2" type="noConversion"/>
  </si>
  <si>
    <t>緊急聯絡人性別 
Emergency Contact Gender：</t>
    <phoneticPr fontId="2" type="noConversion"/>
  </si>
  <si>
    <t>緊急聯絡人電話 Emergency Contact Tel.：</t>
  </si>
  <si>
    <t>緊急聯絡人地址 Emergency Contact Address：</t>
  </si>
  <si>
    <t>備註說明：</t>
  </si>
  <si>
    <t>本人同意 貴公司於招募管理、人事行政管理之特定目的範圍內，對於本人上開資料為蒐集、處理及利用，並確認 貴公司已明確告知本人本資料表內個人資料之蒐集目的、個人資料類別、利用之期間、地區、對象及方式、依中華民國個人資料保護法第三條規定得行使之權利及權利行使方式、及不提供本資料表內個人資料時將對本人權益之影響。上述所填寫提供人事背景調查之對象，應事先告知並取得相關當事人同意，始提供該項資訊，如有個資法問題，將由本人負責。</t>
    <phoneticPr fontId="2" type="noConversion"/>
  </si>
  <si>
    <t>I hereby authorize IBT for the specific purpose of personnel management to collect, process and use the personal information provided in this Form. In addition, I acknowledge that IBT has informed me precisely of the purposes of collecting, classifying and using the Information, including time period, areas, targets and ways of using. I also acknowledge that I was duly informed by IBT of my rights under Article 3 of R.O.C. Personal Information Protection Act and of the consequences if I choose not to provide the Information. The contact information provided in the reference checking columns shall get pre-approval by the reference provided; if there is any issue/ conflicts caused, the issues shall be between the job applicant and the reference.</t>
  </si>
  <si>
    <t>The reference provided shall get the approval from reference provided</t>
  </si>
  <si>
    <t>本人聲明上列填報事項均屬事實，如有謊報或隱瞞，願放棄錄取資格。</t>
  </si>
  <si>
    <t>I confirm that the information given above is true, correct and complete. I understand and acknowledge that if I provide any false or misleading information, the Industrial Bank of Taiwan has the right to revoke any verbal or written offer of employment to me without any liability.</t>
  </si>
  <si>
    <t xml:space="preserve">簽名                                   </t>
    <phoneticPr fontId="2" type="noConversion"/>
  </si>
  <si>
    <t xml:space="preserve">日期       </t>
  </si>
  <si>
    <t xml:space="preserve">Signature </t>
  </si>
  <si>
    <t xml:space="preserve">Date                   </t>
    <phoneticPr fontId="2" type="noConversion"/>
  </si>
  <si>
    <t>Suffix</t>
  </si>
  <si>
    <t>備註</t>
    <phoneticPr fontId="2" type="noConversion"/>
  </si>
  <si>
    <t>值</t>
    <phoneticPr fontId="2" type="noConversion"/>
  </si>
  <si>
    <t>P1</t>
    <phoneticPr fontId="2" type="noConversion"/>
  </si>
  <si>
    <t>Basic Details</t>
    <phoneticPr fontId="2" type="noConversion"/>
  </si>
  <si>
    <t>Hire Date</t>
    <phoneticPr fontId="2" type="noConversion"/>
  </si>
  <si>
    <t>自行於Ppl Space輸入</t>
    <phoneticPr fontId="2" type="noConversion"/>
  </si>
  <si>
    <t>Very Important; 不要Key 錯</t>
    <phoneticPr fontId="2" type="noConversion"/>
  </si>
  <si>
    <t>Hire Action</t>
    <phoneticPr fontId="2" type="noConversion"/>
  </si>
  <si>
    <t>Hire Reason</t>
    <phoneticPr fontId="2" type="noConversion"/>
  </si>
  <si>
    <t>Legal Employer</t>
    <phoneticPr fontId="2" type="noConversion"/>
  </si>
  <si>
    <t>Zuellig Pharma Inc.</t>
    <phoneticPr fontId="2" type="noConversion"/>
  </si>
  <si>
    <t>ZPCC: Zuellig Pharma (SG) Solutions Pte. Ltd.</t>
    <phoneticPr fontId="2" type="noConversion"/>
  </si>
  <si>
    <t>吉程Zodiac Inc.</t>
    <phoneticPr fontId="2" type="noConversion"/>
  </si>
  <si>
    <t>裕翔Provitra</t>
    <phoneticPr fontId="2" type="noConversion"/>
  </si>
  <si>
    <t>翔威藥品股份有限公司Zenith Inc.</t>
    <phoneticPr fontId="2" type="noConversion"/>
  </si>
  <si>
    <t>Personal Details</t>
    <phoneticPr fontId="2" type="noConversion"/>
  </si>
  <si>
    <t>Title</t>
    <phoneticPr fontId="2" type="noConversion"/>
  </si>
  <si>
    <t>Last Name</t>
    <phoneticPr fontId="2" type="noConversion"/>
  </si>
  <si>
    <t>EXCEL 判斷; English Last Name</t>
    <phoneticPr fontId="2" type="noConversion"/>
  </si>
  <si>
    <t>First Name</t>
    <phoneticPr fontId="2" type="noConversion"/>
  </si>
  <si>
    <t>EXCEL 判斷; English First Name</t>
    <phoneticPr fontId="2" type="noConversion"/>
  </si>
  <si>
    <t>Middle Name</t>
    <phoneticPr fontId="2" type="noConversion"/>
  </si>
  <si>
    <t>不用輸入</t>
    <phoneticPr fontId="2" type="noConversion"/>
  </si>
  <si>
    <t xml:space="preserve">Prefix </t>
    <phoneticPr fontId="2" type="noConversion"/>
  </si>
  <si>
    <t xml:space="preserve">Suffix </t>
    <phoneticPr fontId="2" type="noConversion"/>
  </si>
  <si>
    <t>Previous Last Name</t>
    <phoneticPr fontId="2" type="noConversion"/>
  </si>
  <si>
    <t xml:space="preserve">Preferred Name </t>
    <phoneticPr fontId="2" type="noConversion"/>
  </si>
  <si>
    <t xml:space="preserve">Legal Name </t>
    <phoneticPr fontId="2" type="noConversion"/>
  </si>
  <si>
    <t>EXCEL 判斷; English Full Name</t>
    <phoneticPr fontId="2" type="noConversion"/>
  </si>
  <si>
    <t>Local Title</t>
    <phoneticPr fontId="2" type="noConversion"/>
  </si>
  <si>
    <t>IF</t>
    <phoneticPr fontId="2" type="noConversion"/>
  </si>
  <si>
    <t>Local Name</t>
    <phoneticPr fontId="2" type="noConversion"/>
  </si>
  <si>
    <t>記得勾選</t>
    <phoneticPr fontId="2" type="noConversion"/>
  </si>
  <si>
    <t>Local Name Language</t>
    <phoneticPr fontId="2" type="noConversion"/>
  </si>
  <si>
    <t>特殊人員特別判斷即可</t>
    <phoneticPr fontId="2" type="noConversion"/>
  </si>
  <si>
    <t>Traditional Chinese</t>
    <phoneticPr fontId="2" type="noConversion"/>
  </si>
  <si>
    <t>Local First Name</t>
    <phoneticPr fontId="2" type="noConversion"/>
  </si>
  <si>
    <t>EXCEL 判斷</t>
    <phoneticPr fontId="2" type="noConversion"/>
  </si>
  <si>
    <t>Local Last Name</t>
    <phoneticPr fontId="2" type="noConversion"/>
  </si>
  <si>
    <t>Local Legal Name</t>
    <phoneticPr fontId="2" type="noConversion"/>
  </si>
  <si>
    <t>Date of Birth</t>
    <phoneticPr fontId="2" type="noConversion"/>
  </si>
  <si>
    <t>National Identifiers</t>
    <phoneticPr fontId="2" type="noConversion"/>
  </si>
  <si>
    <t>P2</t>
    <phoneticPr fontId="2" type="noConversion"/>
  </si>
  <si>
    <t>Home Address</t>
    <phoneticPr fontId="2" type="noConversion"/>
  </si>
  <si>
    <t>Country</t>
    <phoneticPr fontId="2" type="noConversion"/>
  </si>
  <si>
    <t>預設為</t>
    <phoneticPr fontId="2" type="noConversion"/>
  </si>
  <si>
    <t>Taiwan</t>
    <phoneticPr fontId="2" type="noConversion"/>
  </si>
  <si>
    <t>Address Line1</t>
    <phoneticPr fontId="2" type="noConversion"/>
  </si>
  <si>
    <t>Address Line2</t>
    <phoneticPr fontId="2" type="noConversion"/>
  </si>
  <si>
    <t>Address Line3</t>
    <phoneticPr fontId="2" type="noConversion"/>
  </si>
  <si>
    <t>City</t>
    <phoneticPr fontId="2" type="noConversion"/>
  </si>
  <si>
    <t>State</t>
    <phoneticPr fontId="2" type="noConversion"/>
  </si>
  <si>
    <t>Postal Code</t>
    <phoneticPr fontId="2" type="noConversion"/>
  </si>
  <si>
    <t>Phone Detail</t>
    <phoneticPr fontId="2" type="noConversion"/>
  </si>
  <si>
    <t>(Home Mobile Phone)</t>
    <phoneticPr fontId="2" type="noConversion"/>
  </si>
  <si>
    <t>Country Code</t>
    <phoneticPr fontId="2" type="noConversion"/>
  </si>
  <si>
    <t>Taiwan 886</t>
    <phoneticPr fontId="2" type="noConversion"/>
  </si>
  <si>
    <t>Area Code</t>
    <phoneticPr fontId="2" type="noConversion"/>
  </si>
  <si>
    <t>Number</t>
    <phoneticPr fontId="2" type="noConversion"/>
  </si>
  <si>
    <t>E-Mail Details</t>
    <phoneticPr fontId="2" type="noConversion"/>
  </si>
  <si>
    <t>(Work Email待後補)</t>
    <phoneticPr fontId="2" type="noConversion"/>
  </si>
  <si>
    <t>Home Email</t>
    <phoneticPr fontId="2" type="noConversion"/>
  </si>
  <si>
    <t>Legislative Information</t>
    <phoneticPr fontId="2" type="noConversion"/>
  </si>
  <si>
    <t>Country</t>
  </si>
  <si>
    <t>Marital Status</t>
  </si>
  <si>
    <t>Highest Education Level</t>
  </si>
  <si>
    <t>自行判斷</t>
    <phoneticPr fontId="2" type="noConversion"/>
  </si>
  <si>
    <t>Citizenship and Visa Information</t>
    <phoneticPr fontId="2" type="noConversion"/>
  </si>
  <si>
    <t xml:space="preserve">Nationality </t>
    <phoneticPr fontId="2" type="noConversion"/>
  </si>
  <si>
    <t>Taiwanese</t>
    <phoneticPr fontId="2" type="noConversion"/>
  </si>
  <si>
    <t>From Date</t>
    <phoneticPr fontId="2" type="noConversion"/>
  </si>
  <si>
    <t>To Date</t>
    <phoneticPr fontId="2" type="noConversion"/>
  </si>
  <si>
    <t>Status</t>
    <phoneticPr fontId="2" type="noConversion"/>
  </si>
  <si>
    <t>Passport</t>
  </si>
  <si>
    <t>Issuing Country</t>
    <phoneticPr fontId="2" type="noConversion"/>
  </si>
  <si>
    <t>Type</t>
    <phoneticPr fontId="2" type="noConversion"/>
  </si>
  <si>
    <t>Issuing Authority</t>
    <phoneticPr fontId="2" type="noConversion"/>
  </si>
  <si>
    <t>Issue Date</t>
    <phoneticPr fontId="2" type="noConversion"/>
  </si>
  <si>
    <t>Expiration Date</t>
    <phoneticPr fontId="2" type="noConversion"/>
  </si>
  <si>
    <t>Visas and Permits</t>
    <phoneticPr fontId="2" type="noConversion"/>
  </si>
  <si>
    <t>Contacts</t>
    <phoneticPr fontId="2" type="noConversion"/>
  </si>
  <si>
    <t>緊急聯絡人</t>
    <phoneticPr fontId="2" type="noConversion"/>
  </si>
  <si>
    <t>Contact Type</t>
  </si>
  <si>
    <t>Prefix</t>
  </si>
  <si>
    <t>Suffix</t>
    <phoneticPr fontId="2" type="noConversion"/>
  </si>
  <si>
    <t>Preferred Name</t>
    <phoneticPr fontId="2" type="noConversion"/>
  </si>
  <si>
    <t>Legal Name</t>
  </si>
  <si>
    <t>Local Title</t>
  </si>
  <si>
    <t>Local First Name</t>
  </si>
  <si>
    <t>Local Last Name</t>
  </si>
  <si>
    <t>Local Legal Name</t>
  </si>
  <si>
    <t>Phones</t>
    <phoneticPr fontId="2" type="noConversion"/>
  </si>
  <si>
    <t>*Type</t>
    <phoneticPr fontId="2" type="noConversion"/>
  </si>
  <si>
    <t>不用判斷</t>
    <phoneticPr fontId="2" type="noConversion"/>
  </si>
  <si>
    <t>P3</t>
    <phoneticPr fontId="2" type="noConversion"/>
  </si>
  <si>
    <t>Service Dates</t>
    <phoneticPr fontId="2" type="noConversion"/>
  </si>
  <si>
    <t>Hire Date</t>
  </si>
  <si>
    <t>Seniority Date</t>
  </si>
  <si>
    <t>Enterprise</t>
    <phoneticPr fontId="2" type="noConversion"/>
  </si>
  <si>
    <t>Assignment Number</t>
    <phoneticPr fontId="2" type="noConversion"/>
  </si>
  <si>
    <t xml:space="preserve">*Assignment Status </t>
    <phoneticPr fontId="2" type="noConversion"/>
  </si>
  <si>
    <t xml:space="preserve">*Business Unit </t>
    <phoneticPr fontId="2" type="noConversion"/>
  </si>
  <si>
    <t>Projected End Date</t>
    <phoneticPr fontId="2" type="noConversion"/>
  </si>
  <si>
    <t>Person Type</t>
    <phoneticPr fontId="2" type="noConversion"/>
  </si>
  <si>
    <t>Contract:約聘比照正值</t>
    <phoneticPr fontId="2" type="noConversion"/>
  </si>
  <si>
    <t>Job</t>
    <phoneticPr fontId="2" type="noConversion"/>
  </si>
  <si>
    <t>Position</t>
    <phoneticPr fontId="2" type="noConversion"/>
  </si>
  <si>
    <t>Grade</t>
    <phoneticPr fontId="2" type="noConversion"/>
  </si>
  <si>
    <t>Department</t>
    <phoneticPr fontId="2" type="noConversion"/>
  </si>
  <si>
    <t>Location</t>
    <phoneticPr fontId="2" type="noConversion"/>
  </si>
  <si>
    <t>Working at Home</t>
    <phoneticPr fontId="2" type="noConversion"/>
  </si>
  <si>
    <t>Segment</t>
    <phoneticPr fontId="2" type="noConversion"/>
  </si>
  <si>
    <t>Assignment Category</t>
    <phoneticPr fontId="2" type="noConversion"/>
  </si>
  <si>
    <t>Employment Status</t>
    <phoneticPr fontId="2" type="noConversion"/>
  </si>
  <si>
    <t>Full Time or Part Time</t>
    <phoneticPr fontId="2" type="noConversion"/>
  </si>
  <si>
    <t>With Direct Reports?</t>
    <phoneticPr fontId="2" type="noConversion"/>
  </si>
  <si>
    <t>Hourly Paid or Salaried</t>
    <phoneticPr fontId="2" type="noConversion"/>
  </si>
  <si>
    <t>Working Hours</t>
    <phoneticPr fontId="2" type="noConversion"/>
  </si>
  <si>
    <t>Start Time</t>
    <phoneticPr fontId="2" type="noConversion"/>
  </si>
  <si>
    <t>End Time</t>
    <phoneticPr fontId="2" type="noConversion"/>
  </si>
  <si>
    <t>Basis for Seniority Calculation</t>
    <phoneticPr fontId="2" type="noConversion"/>
  </si>
  <si>
    <t>Employee Charging</t>
    <phoneticPr fontId="2" type="noConversion"/>
  </si>
  <si>
    <t>Sales/Non-Sales</t>
    <phoneticPr fontId="2" type="noConversion"/>
  </si>
  <si>
    <t>Field/Non-Field</t>
    <phoneticPr fontId="2" type="noConversion"/>
  </si>
  <si>
    <t>Local/Expat</t>
    <phoneticPr fontId="2" type="noConversion"/>
  </si>
  <si>
    <t>Local Grade</t>
    <phoneticPr fontId="2" type="noConversion"/>
  </si>
  <si>
    <t>Employee Classification</t>
    <phoneticPr fontId="2" type="noConversion"/>
  </si>
  <si>
    <t>Local Employee Category</t>
    <phoneticPr fontId="2" type="noConversion"/>
  </si>
  <si>
    <t>3rd Party Company Name</t>
    <phoneticPr fontId="2" type="noConversion"/>
  </si>
  <si>
    <t>Cost Distribution</t>
    <phoneticPr fontId="2" type="noConversion"/>
  </si>
  <si>
    <t>Cost Center</t>
  </si>
  <si>
    <t>Percentage %</t>
  </si>
  <si>
    <t>Manager Details</t>
    <phoneticPr fontId="2" type="noConversion"/>
  </si>
  <si>
    <t xml:space="preserve">*Name </t>
    <phoneticPr fontId="2" type="noConversion"/>
  </si>
  <si>
    <t xml:space="preserve">*Type </t>
    <phoneticPr fontId="2" type="noConversion"/>
  </si>
  <si>
    <t>自行判斷；基本上是Line Manager</t>
    <phoneticPr fontId="2" type="noConversion"/>
  </si>
  <si>
    <t>Probation and Notice Periods</t>
    <phoneticPr fontId="2" type="noConversion"/>
  </si>
  <si>
    <t>Probation Period</t>
  </si>
  <si>
    <t>Days</t>
    <phoneticPr fontId="2" type="noConversion"/>
  </si>
  <si>
    <t>Notice Period</t>
  </si>
  <si>
    <t>Payroll Details</t>
  </si>
  <si>
    <t>Start Date</t>
  </si>
  <si>
    <t>Salary Basis</t>
  </si>
  <si>
    <t>Salary Amount</t>
  </si>
  <si>
    <t>Annual Salary</t>
  </si>
  <si>
    <t>Annualized Full-Time Salary</t>
  </si>
  <si>
    <t>Next Salary Review Date</t>
  </si>
  <si>
    <t>月份</t>
    <phoneticPr fontId="2" type="noConversion"/>
  </si>
  <si>
    <t>Vlookup 值</t>
    <phoneticPr fontId="2" type="noConversion"/>
  </si>
  <si>
    <t>城市地點</t>
    <phoneticPr fontId="2" type="noConversion"/>
  </si>
  <si>
    <t>Name</t>
    <phoneticPr fontId="2" type="noConversion"/>
  </si>
  <si>
    <t>Chinese</t>
    <phoneticPr fontId="2" type="noConversion"/>
  </si>
  <si>
    <t>Hokkien</t>
    <phoneticPr fontId="2" type="noConversion"/>
  </si>
  <si>
    <t>Mandarin</t>
    <phoneticPr fontId="2" type="noConversion"/>
  </si>
  <si>
    <t>County</t>
    <phoneticPr fontId="2" type="noConversion"/>
  </si>
  <si>
    <t>Founded</t>
    <phoneticPr fontId="2" type="noConversion"/>
  </si>
  <si>
    <t>Population</t>
    <phoneticPr fontId="2" type="noConversion"/>
  </si>
  <si>
    <t>January</t>
    <phoneticPr fontId="2" type="noConversion"/>
  </si>
  <si>
    <t>Jan</t>
    <phoneticPr fontId="2" type="noConversion"/>
  </si>
  <si>
    <t>基隆市</t>
  </si>
  <si>
    <t>Keelung City</t>
    <phoneticPr fontId="2" type="noConversion"/>
  </si>
  <si>
    <t>Pe̍h-ōe-jī</t>
    <phoneticPr fontId="2" type="noConversion"/>
  </si>
  <si>
    <t>Hanyu Pinyin</t>
    <phoneticPr fontId="2" type="noConversion"/>
  </si>
  <si>
    <r>
      <t>(DEC. 2014)</t>
    </r>
    <r>
      <rPr>
        <u/>
        <sz val="12"/>
        <color theme="10"/>
        <rFont val="新細明體"/>
        <family val="1"/>
        <charset val="136"/>
        <scheme val="minor"/>
      </rPr>
      <t>[1]</t>
    </r>
    <phoneticPr fontId="2" type="noConversion"/>
  </si>
  <si>
    <t>February</t>
    <phoneticPr fontId="2" type="noConversion"/>
  </si>
  <si>
    <t>Feb</t>
    <phoneticPr fontId="2" type="noConversion"/>
  </si>
  <si>
    <t>臺北市</t>
    <phoneticPr fontId="2" type="noConversion"/>
  </si>
  <si>
    <t>Taipei City</t>
    <phoneticPr fontId="2" type="noConversion"/>
  </si>
  <si>
    <t>高雄市</t>
    <phoneticPr fontId="2" type="noConversion"/>
  </si>
  <si>
    <t>Ko-hiông-chhī</t>
    <phoneticPr fontId="2" type="noConversion"/>
  </si>
  <si>
    <t>Gāoxióng Shì</t>
    <phoneticPr fontId="2" type="noConversion"/>
  </si>
  <si>
    <t>none</t>
    <phoneticPr fontId="2" type="noConversion"/>
  </si>
  <si>
    <t>March</t>
    <phoneticPr fontId="2" type="noConversion"/>
  </si>
  <si>
    <t>Mar</t>
    <phoneticPr fontId="2" type="noConversion"/>
  </si>
  <si>
    <t>新北市</t>
  </si>
  <si>
    <t>New Taipei City</t>
    <phoneticPr fontId="2" type="noConversion"/>
  </si>
  <si>
    <t>新北市</t>
    <phoneticPr fontId="2" type="noConversion"/>
  </si>
  <si>
    <t>Sin-pak-chhī</t>
    <phoneticPr fontId="2" type="noConversion"/>
  </si>
  <si>
    <t>Xīnběi Shì</t>
    <phoneticPr fontId="2" type="noConversion"/>
  </si>
  <si>
    <t>April</t>
    <phoneticPr fontId="2" type="noConversion"/>
  </si>
  <si>
    <t>Apr</t>
    <phoneticPr fontId="2" type="noConversion"/>
  </si>
  <si>
    <t>桃園市</t>
  </si>
  <si>
    <t>Taoyuan City</t>
    <phoneticPr fontId="2" type="noConversion"/>
  </si>
  <si>
    <t>臺中市</t>
    <phoneticPr fontId="2" type="noConversion"/>
  </si>
  <si>
    <t>Tâi-tiong-chhī</t>
    <phoneticPr fontId="2" type="noConversion"/>
  </si>
  <si>
    <t>Táizhōng Shì</t>
    <phoneticPr fontId="2" type="noConversion"/>
  </si>
  <si>
    <t>May</t>
    <phoneticPr fontId="2" type="noConversion"/>
  </si>
  <si>
    <t>新竹市</t>
  </si>
  <si>
    <t>Hsinchu City</t>
    <phoneticPr fontId="2" type="noConversion"/>
  </si>
  <si>
    <t>臺南市</t>
    <phoneticPr fontId="2" type="noConversion"/>
  </si>
  <si>
    <t>Tâi-lâm-chhī</t>
    <phoneticPr fontId="2" type="noConversion"/>
  </si>
  <si>
    <t>Táinán Shì</t>
    <phoneticPr fontId="2" type="noConversion"/>
  </si>
  <si>
    <t>June</t>
    <phoneticPr fontId="2" type="noConversion"/>
  </si>
  <si>
    <t>Jun</t>
    <phoneticPr fontId="2" type="noConversion"/>
  </si>
  <si>
    <t>新竹縣</t>
  </si>
  <si>
    <t>Hsinchu County</t>
    <phoneticPr fontId="2" type="noConversion"/>
  </si>
  <si>
    <t>Tâi-pak-chhī</t>
    <phoneticPr fontId="2" type="noConversion"/>
  </si>
  <si>
    <t>Táiběi Shì</t>
    <phoneticPr fontId="2" type="noConversion"/>
  </si>
  <si>
    <t>July</t>
    <phoneticPr fontId="2" type="noConversion"/>
  </si>
  <si>
    <t>Jul</t>
    <phoneticPr fontId="2" type="noConversion"/>
  </si>
  <si>
    <t>苗栗縣</t>
  </si>
  <si>
    <t>Miaoli County</t>
    <phoneticPr fontId="2" type="noConversion"/>
  </si>
  <si>
    <t>桃園市</t>
    <phoneticPr fontId="2" type="noConversion"/>
  </si>
  <si>
    <t>Thô-hn̂g-chhī</t>
    <phoneticPr fontId="2" type="noConversion"/>
  </si>
  <si>
    <t>Táoyuán Shì</t>
    <phoneticPr fontId="2" type="noConversion"/>
  </si>
  <si>
    <t>August</t>
    <phoneticPr fontId="2" type="noConversion"/>
  </si>
  <si>
    <t>Aug</t>
    <phoneticPr fontId="2" type="noConversion"/>
  </si>
  <si>
    <t>Taichung City</t>
    <phoneticPr fontId="2" type="noConversion"/>
  </si>
  <si>
    <t>嘉義市</t>
    <phoneticPr fontId="2" type="noConversion"/>
  </si>
  <si>
    <t>Ka-gī-chhī</t>
    <phoneticPr fontId="2" type="noConversion"/>
  </si>
  <si>
    <t>Jiāyì Shì</t>
    <phoneticPr fontId="2" type="noConversion"/>
  </si>
  <si>
    <t>September</t>
    <phoneticPr fontId="2" type="noConversion"/>
  </si>
  <si>
    <t>Sep</t>
    <phoneticPr fontId="2" type="noConversion"/>
  </si>
  <si>
    <t>南投縣</t>
  </si>
  <si>
    <t>Nantou County</t>
    <phoneticPr fontId="2" type="noConversion"/>
  </si>
  <si>
    <t>新竹市</t>
    <phoneticPr fontId="2" type="noConversion"/>
  </si>
  <si>
    <t>Sin-tek-chhī</t>
    <phoneticPr fontId="2" type="noConversion"/>
  </si>
  <si>
    <t>Xīnzhú Shì</t>
    <phoneticPr fontId="2" type="noConversion"/>
  </si>
  <si>
    <t>October</t>
    <phoneticPr fontId="2" type="noConversion"/>
  </si>
  <si>
    <t>Oct</t>
    <phoneticPr fontId="2" type="noConversion"/>
  </si>
  <si>
    <t>彰化縣</t>
  </si>
  <si>
    <t>Changhua County</t>
    <phoneticPr fontId="2" type="noConversion"/>
  </si>
  <si>
    <t>基隆市</t>
    <phoneticPr fontId="2" type="noConversion"/>
  </si>
  <si>
    <t>Ke-lâng-chhī</t>
    <phoneticPr fontId="2" type="noConversion"/>
  </si>
  <si>
    <t>Jīlóng Shì</t>
    <phoneticPr fontId="2" type="noConversion"/>
  </si>
  <si>
    <t>November</t>
    <phoneticPr fontId="2" type="noConversion"/>
  </si>
  <si>
    <t>Nov</t>
    <phoneticPr fontId="2" type="noConversion"/>
  </si>
  <si>
    <t>嘉義市</t>
  </si>
  <si>
    <t>Chiayi City</t>
    <phoneticPr fontId="2" type="noConversion"/>
  </si>
  <si>
    <t>彰化市</t>
    <phoneticPr fontId="2" type="noConversion"/>
  </si>
  <si>
    <t>Chiong-hòa-chhī</t>
    <phoneticPr fontId="2" type="noConversion"/>
  </si>
  <si>
    <t>Zhānghuà Shì</t>
    <phoneticPr fontId="2" type="noConversion"/>
  </si>
  <si>
    <t>Changhua</t>
    <phoneticPr fontId="2" type="noConversion"/>
  </si>
  <si>
    <t>December</t>
    <phoneticPr fontId="2" type="noConversion"/>
  </si>
  <si>
    <t>Dec</t>
    <phoneticPr fontId="2" type="noConversion"/>
  </si>
  <si>
    <t>雲林縣</t>
  </si>
  <si>
    <t>Yunlin County</t>
    <phoneticPr fontId="2" type="noConversion"/>
  </si>
  <si>
    <t>Douliu</t>
    <phoneticPr fontId="2" type="noConversion"/>
  </si>
  <si>
    <t>斗六市</t>
    <phoneticPr fontId="2" type="noConversion"/>
  </si>
  <si>
    <t>Táu-la̍k-chhī</t>
    <phoneticPr fontId="2" type="noConversion"/>
  </si>
  <si>
    <t>Dǒuliù Shì</t>
    <phoneticPr fontId="2" type="noConversion"/>
  </si>
  <si>
    <t>Yunlin</t>
    <phoneticPr fontId="2" type="noConversion"/>
  </si>
  <si>
    <t>Tainan City</t>
    <phoneticPr fontId="2" type="noConversion"/>
  </si>
  <si>
    <t>Hualien</t>
    <phoneticPr fontId="2" type="noConversion"/>
  </si>
  <si>
    <t>花蓮市</t>
    <phoneticPr fontId="2" type="noConversion"/>
  </si>
  <si>
    <t>Hoa-liân-chhī</t>
    <phoneticPr fontId="2" type="noConversion"/>
  </si>
  <si>
    <t>Huālián Shì</t>
    <phoneticPr fontId="2" type="noConversion"/>
  </si>
  <si>
    <t>嘉義縣</t>
  </si>
  <si>
    <t>Chiayi County</t>
    <phoneticPr fontId="2" type="noConversion"/>
  </si>
  <si>
    <t>Magong</t>
    <phoneticPr fontId="2" type="noConversion"/>
  </si>
  <si>
    <t>馬公市</t>
    <phoneticPr fontId="2" type="noConversion"/>
  </si>
  <si>
    <t>Má-keng-chhī</t>
    <phoneticPr fontId="2" type="noConversion"/>
  </si>
  <si>
    <t>Mǎgōng Shì</t>
    <phoneticPr fontId="2" type="noConversion"/>
  </si>
  <si>
    <t>Penghu</t>
    <phoneticPr fontId="2" type="noConversion"/>
  </si>
  <si>
    <t>高雄市</t>
  </si>
  <si>
    <t>Kaohsiung City</t>
    <phoneticPr fontId="2" type="noConversion"/>
  </si>
  <si>
    <t>Miaoli</t>
    <phoneticPr fontId="2" type="noConversion"/>
  </si>
  <si>
    <t>苗栗市</t>
    <phoneticPr fontId="2" type="noConversion"/>
  </si>
  <si>
    <t>Biâu-le̍k-chhī</t>
    <phoneticPr fontId="2" type="noConversion"/>
  </si>
  <si>
    <t>Miáolì Shì</t>
    <phoneticPr fontId="2" type="noConversion"/>
  </si>
  <si>
    <t>屏東縣</t>
  </si>
  <si>
    <t>Pingtung County</t>
    <phoneticPr fontId="2" type="noConversion"/>
  </si>
  <si>
    <t>Nantou</t>
    <phoneticPr fontId="2" type="noConversion"/>
  </si>
  <si>
    <t>南投市</t>
    <phoneticPr fontId="2" type="noConversion"/>
  </si>
  <si>
    <t>Lâm-tâu-chhī</t>
    <phoneticPr fontId="2" type="noConversion"/>
  </si>
  <si>
    <t>Nántóu Shì</t>
    <phoneticPr fontId="2" type="noConversion"/>
  </si>
  <si>
    <t>臺東縣</t>
    <phoneticPr fontId="2" type="noConversion"/>
  </si>
  <si>
    <t>Taitung County</t>
    <phoneticPr fontId="2" type="noConversion"/>
  </si>
  <si>
    <t>Pingtung</t>
    <phoneticPr fontId="2" type="noConversion"/>
  </si>
  <si>
    <t>屏東市</t>
    <phoneticPr fontId="2" type="noConversion"/>
  </si>
  <si>
    <t>Pîn-tong-chhī</t>
    <phoneticPr fontId="2" type="noConversion"/>
  </si>
  <si>
    <t>Píngdōng Shì</t>
    <phoneticPr fontId="2" type="noConversion"/>
  </si>
  <si>
    <t>花蓮縣</t>
  </si>
  <si>
    <t>Hualien County</t>
    <phoneticPr fontId="2" type="noConversion"/>
  </si>
  <si>
    <t>Puzi</t>
    <phoneticPr fontId="2" type="noConversion"/>
  </si>
  <si>
    <t>朴子市</t>
    <phoneticPr fontId="2" type="noConversion"/>
  </si>
  <si>
    <t>Phò-chú-chhī</t>
    <phoneticPr fontId="2" type="noConversion"/>
  </si>
  <si>
    <t>Púzǐ Shì</t>
    <phoneticPr fontId="2" type="noConversion"/>
  </si>
  <si>
    <t>Chiayi</t>
    <phoneticPr fontId="2" type="noConversion"/>
  </si>
  <si>
    <t>宜蘭縣</t>
  </si>
  <si>
    <t>Yilan County</t>
    <phoneticPr fontId="2" type="noConversion"/>
  </si>
  <si>
    <t>Taibao</t>
    <phoneticPr fontId="2" type="noConversion"/>
  </si>
  <si>
    <t>太保市</t>
    <phoneticPr fontId="2" type="noConversion"/>
  </si>
  <si>
    <t>Thài-pó-chhī</t>
    <phoneticPr fontId="2" type="noConversion"/>
  </si>
  <si>
    <t>Tàibǎo Shì</t>
    <phoneticPr fontId="2" type="noConversion"/>
  </si>
  <si>
    <t>金門縣</t>
  </si>
  <si>
    <t>Kinmen County</t>
    <phoneticPr fontId="2" type="noConversion"/>
  </si>
  <si>
    <t>Taitung</t>
    <phoneticPr fontId="2" type="noConversion"/>
  </si>
  <si>
    <t>臺東市</t>
    <phoneticPr fontId="2" type="noConversion"/>
  </si>
  <si>
    <t>Tâi-tang-chhī</t>
    <phoneticPr fontId="2" type="noConversion"/>
  </si>
  <si>
    <t>Táidōng Shì</t>
    <phoneticPr fontId="2" type="noConversion"/>
  </si>
  <si>
    <t>澎湖縣</t>
  </si>
  <si>
    <t>Penghu County</t>
    <phoneticPr fontId="2" type="noConversion"/>
  </si>
  <si>
    <t>Toufen</t>
    <phoneticPr fontId="2" type="noConversion"/>
  </si>
  <si>
    <t>頭份市</t>
    <phoneticPr fontId="2" type="noConversion"/>
  </si>
  <si>
    <t>Thâu-hūn-chhī</t>
    <phoneticPr fontId="2" type="noConversion"/>
  </si>
  <si>
    <t>Tóufèn Shì</t>
    <phoneticPr fontId="2" type="noConversion"/>
  </si>
  <si>
    <t>連江縣</t>
  </si>
  <si>
    <t>Lianjiang County</t>
    <phoneticPr fontId="2" type="noConversion"/>
  </si>
  <si>
    <t>Yilan</t>
    <phoneticPr fontId="2" type="noConversion"/>
  </si>
  <si>
    <t>宜蘭市</t>
    <phoneticPr fontId="2" type="noConversion"/>
  </si>
  <si>
    <t>Gî-lân-chhī</t>
    <phoneticPr fontId="2" type="noConversion"/>
  </si>
  <si>
    <t>Yílán Shì</t>
    <phoneticPr fontId="2" type="noConversion"/>
  </si>
  <si>
    <t>其他</t>
  </si>
  <si>
    <t>Others</t>
    <phoneticPr fontId="2" type="noConversion"/>
  </si>
  <si>
    <t>Yuanlin</t>
    <phoneticPr fontId="2" type="noConversion"/>
  </si>
  <si>
    <t>員林市</t>
    <phoneticPr fontId="2" type="noConversion"/>
  </si>
  <si>
    <t>Oân-lîm-chhī</t>
    <phoneticPr fontId="2" type="noConversion"/>
  </si>
  <si>
    <t>Yuánlín Shì</t>
    <phoneticPr fontId="2" type="noConversion"/>
  </si>
  <si>
    <t>Zhubei</t>
  </si>
  <si>
    <t>竹北市</t>
  </si>
  <si>
    <t>Tek-pak-chhī</t>
  </si>
  <si>
    <t>Zhúběi Shì</t>
  </si>
  <si>
    <t>Hsinchu</t>
  </si>
  <si>
    <t>西元年</t>
    <phoneticPr fontId="2" type="noConversion"/>
  </si>
  <si>
    <t>月</t>
    <phoneticPr fontId="2" type="noConversion"/>
  </si>
  <si>
    <t>日</t>
    <phoneticPr fontId="2" type="noConversion"/>
  </si>
  <si>
    <t>國家</t>
    <phoneticPr fontId="2" type="noConversion"/>
  </si>
  <si>
    <t>出生地點</t>
    <phoneticPr fontId="2" type="noConversion"/>
  </si>
  <si>
    <t>是否</t>
    <phoneticPr fontId="2" type="noConversion"/>
  </si>
  <si>
    <t>下拉</t>
    <phoneticPr fontId="2" type="noConversion"/>
  </si>
  <si>
    <t>血型</t>
    <phoneticPr fontId="2" type="noConversion"/>
  </si>
  <si>
    <t>健康狀況</t>
    <phoneticPr fontId="2" type="noConversion"/>
  </si>
  <si>
    <t>婚姻</t>
    <phoneticPr fontId="2" type="noConversion"/>
  </si>
  <si>
    <t>兵役狀況</t>
    <phoneticPr fontId="2" type="noConversion"/>
  </si>
  <si>
    <t>特殊身分</t>
    <phoneticPr fontId="2" type="noConversion"/>
  </si>
  <si>
    <t>家庭成員關係稱謂</t>
    <phoneticPr fontId="2" type="noConversion"/>
  </si>
  <si>
    <t>緊急聯絡人關係稱謂</t>
    <phoneticPr fontId="2" type="noConversion"/>
  </si>
  <si>
    <t>從何處得知職缺</t>
    <phoneticPr fontId="2" type="noConversion"/>
  </si>
  <si>
    <t>男 - Male</t>
    <phoneticPr fontId="2" type="noConversion"/>
  </si>
  <si>
    <t>1937</t>
    <phoneticPr fontId="2" type="noConversion"/>
  </si>
  <si>
    <t>01</t>
    <phoneticPr fontId="2" type="noConversion"/>
  </si>
  <si>
    <t>AD : 安道爾</t>
  </si>
  <si>
    <t>　</t>
    <phoneticPr fontId="2" type="noConversion"/>
  </si>
  <si>
    <t xml:space="preserve">人力網站 - Internet </t>
    <phoneticPr fontId="2" type="noConversion"/>
  </si>
  <si>
    <t>女 - Female</t>
    <phoneticPr fontId="2" type="noConversion"/>
  </si>
  <si>
    <t>1938</t>
  </si>
  <si>
    <t>02</t>
    <phoneticPr fontId="2" type="noConversion"/>
  </si>
  <si>
    <t>AE : 阿拉伯聯合大公國</t>
  </si>
  <si>
    <t>日間 - D</t>
    <phoneticPr fontId="2" type="noConversion"/>
  </si>
  <si>
    <t>是 - Yes</t>
    <phoneticPr fontId="2" type="noConversion"/>
  </si>
  <si>
    <t>V</t>
    <phoneticPr fontId="2" type="noConversion"/>
  </si>
  <si>
    <t>A</t>
    <phoneticPr fontId="2" type="noConversion"/>
  </si>
  <si>
    <t>正常 - Normal</t>
    <phoneticPr fontId="2" type="noConversion"/>
  </si>
  <si>
    <t xml:space="preserve">已婚 - Married   </t>
    <phoneticPr fontId="2" type="noConversion"/>
  </si>
  <si>
    <t xml:space="preserve">免役 - Exempt </t>
    <phoneticPr fontId="2" type="noConversion"/>
  </si>
  <si>
    <t>無</t>
    <phoneticPr fontId="2" type="noConversion"/>
  </si>
  <si>
    <t>配偶</t>
  </si>
  <si>
    <t>父</t>
  </si>
  <si>
    <t>0</t>
  </si>
  <si>
    <t xml:space="preserve">報章雜誌 - Newspaper </t>
    <phoneticPr fontId="2" type="noConversion"/>
  </si>
  <si>
    <t>1939</t>
  </si>
  <si>
    <t>03</t>
  </si>
  <si>
    <t>AF : 阿富汗</t>
  </si>
  <si>
    <t>台北市</t>
    <phoneticPr fontId="2" type="noConversion"/>
  </si>
  <si>
    <t>夜間 - N</t>
    <phoneticPr fontId="2" type="noConversion"/>
  </si>
  <si>
    <t>否 - No</t>
    <phoneticPr fontId="2" type="noConversion"/>
  </si>
  <si>
    <t>B</t>
    <phoneticPr fontId="2" type="noConversion"/>
  </si>
  <si>
    <t>領有殘障手冊 Handicapped Certificate -（輕度 Light）</t>
    <phoneticPr fontId="2" type="noConversion"/>
  </si>
  <si>
    <t>未婚 - Single</t>
    <phoneticPr fontId="2" type="noConversion"/>
  </si>
  <si>
    <t>未役 - Not Serviced</t>
    <phoneticPr fontId="2" type="noConversion"/>
  </si>
  <si>
    <t>原住民 - Aboriginal</t>
    <phoneticPr fontId="2" type="noConversion"/>
  </si>
  <si>
    <t>父母</t>
  </si>
  <si>
    <t>母</t>
  </si>
  <si>
    <t>1</t>
  </si>
  <si>
    <t>宣傳廣告、紅布條 - Advertisement/flags</t>
    <phoneticPr fontId="2" type="noConversion"/>
  </si>
  <si>
    <t>1940</t>
  </si>
  <si>
    <t>04</t>
  </si>
  <si>
    <t>AG : 安地卡</t>
  </si>
  <si>
    <t>O</t>
    <phoneticPr fontId="2" type="noConversion"/>
  </si>
  <si>
    <t>領有殘障手冊 Handicapped Certificate -（中度 Medium）</t>
    <phoneticPr fontId="2" type="noConversion"/>
  </si>
  <si>
    <t>其他 - Others</t>
    <phoneticPr fontId="2" type="noConversion"/>
  </si>
  <si>
    <t xml:space="preserve">役畢 - Retired   </t>
    <phoneticPr fontId="2" type="noConversion"/>
  </si>
  <si>
    <t>子女</t>
  </si>
  <si>
    <t>朋友</t>
  </si>
  <si>
    <t>10</t>
  </si>
  <si>
    <t xml:space="preserve">校園招募 - Campus Recruitment </t>
    <phoneticPr fontId="2" type="noConversion"/>
  </si>
  <si>
    <t>1941</t>
  </si>
  <si>
    <t>05</t>
  </si>
  <si>
    <t>AI : 安圭拉</t>
  </si>
  <si>
    <t>AB</t>
    <phoneticPr fontId="2" type="noConversion"/>
  </si>
  <si>
    <t>領有殘障手冊 Handicapped Certificate -（重度 Heavy）</t>
    <phoneticPr fontId="2" type="noConversion"/>
  </si>
  <si>
    <t>服役中 - Active／Service</t>
    <phoneticPr fontId="2" type="noConversion"/>
  </si>
  <si>
    <t>祖父母</t>
  </si>
  <si>
    <t>11</t>
  </si>
  <si>
    <t>就業博覽會 - Job Fair</t>
    <phoneticPr fontId="2" type="noConversion"/>
  </si>
  <si>
    <t>1942</t>
  </si>
  <si>
    <t>06</t>
  </si>
  <si>
    <t>AL : 阿爾巴尼亞</t>
  </si>
  <si>
    <t>其他</t>
    <phoneticPr fontId="2" type="noConversion"/>
  </si>
  <si>
    <t>孫子女</t>
  </si>
  <si>
    <t>2</t>
  </si>
  <si>
    <t>裕利員工推薦</t>
    <phoneticPr fontId="2" type="noConversion"/>
  </si>
  <si>
    <t>1943</t>
  </si>
  <si>
    <t>07</t>
  </si>
  <si>
    <t>AM : 亞美尼亞</t>
  </si>
  <si>
    <t>新竹縣</t>
    <phoneticPr fontId="2" type="noConversion"/>
  </si>
  <si>
    <t>外祖父母</t>
  </si>
  <si>
    <t>兄</t>
  </si>
  <si>
    <t>3</t>
  </si>
  <si>
    <t>人力顧問公司介紹</t>
    <phoneticPr fontId="2" type="noConversion"/>
  </si>
  <si>
    <t>1944</t>
  </si>
  <si>
    <t>08</t>
  </si>
  <si>
    <t>AN : 荷屬安地列斯</t>
  </si>
  <si>
    <t>苗栗縣</t>
    <phoneticPr fontId="2" type="noConversion"/>
  </si>
  <si>
    <t>外孫子女</t>
  </si>
  <si>
    <t>弟</t>
  </si>
  <si>
    <t>4</t>
  </si>
  <si>
    <t>1945</t>
  </si>
  <si>
    <t>09</t>
  </si>
  <si>
    <t>AO : 安哥拉</t>
  </si>
  <si>
    <t>台中市</t>
    <phoneticPr fontId="2" type="noConversion"/>
  </si>
  <si>
    <t>曾祖父母</t>
  </si>
  <si>
    <t>姐</t>
  </si>
  <si>
    <t>5</t>
  </si>
  <si>
    <t>1946</t>
  </si>
  <si>
    <t>AQ : 南極洲</t>
  </si>
  <si>
    <t>南投縣</t>
    <phoneticPr fontId="2" type="noConversion"/>
  </si>
  <si>
    <t>外曾祖父母</t>
  </si>
  <si>
    <t>妹</t>
  </si>
  <si>
    <t>6</t>
  </si>
  <si>
    <t>1947</t>
  </si>
  <si>
    <t>AR : 阿根廷</t>
  </si>
  <si>
    <t>彰化縣</t>
    <phoneticPr fontId="2" type="noConversion"/>
  </si>
  <si>
    <t>受監護人</t>
  </si>
  <si>
    <t>子</t>
  </si>
  <si>
    <t>7</t>
  </si>
  <si>
    <t>1948</t>
  </si>
  <si>
    <t>12</t>
  </si>
  <si>
    <t>AS : 美屬薩摩亞</t>
  </si>
  <si>
    <t>其它</t>
  </si>
  <si>
    <t>女</t>
  </si>
  <si>
    <t>8</t>
  </si>
  <si>
    <t>1949</t>
  </si>
  <si>
    <t>13</t>
  </si>
  <si>
    <t>AT : 奧地利</t>
  </si>
  <si>
    <t>雲林縣</t>
    <phoneticPr fontId="2" type="noConversion"/>
  </si>
  <si>
    <t>親戚</t>
  </si>
  <si>
    <t>9</t>
  </si>
  <si>
    <t>1950</t>
  </si>
  <si>
    <t>14</t>
  </si>
  <si>
    <t>AU : 澳大利亞</t>
    <phoneticPr fontId="2" type="noConversion"/>
  </si>
  <si>
    <t>台南市</t>
    <phoneticPr fontId="2" type="noConversion"/>
  </si>
  <si>
    <t>99</t>
  </si>
  <si>
    <t>1951</t>
  </si>
  <si>
    <t>15</t>
  </si>
  <si>
    <t>AW : 阿魯巴</t>
  </si>
  <si>
    <t>嘉義縣</t>
    <phoneticPr fontId="2" type="noConversion"/>
  </si>
  <si>
    <t>1952</t>
  </si>
  <si>
    <t>16</t>
  </si>
  <si>
    <t>AX : 奧蘭群島</t>
  </si>
  <si>
    <t>1953</t>
  </si>
  <si>
    <t>17</t>
  </si>
  <si>
    <t>AZ : 亞塞拜然</t>
  </si>
  <si>
    <t>屏東縣</t>
    <phoneticPr fontId="2" type="noConversion"/>
  </si>
  <si>
    <t>1954</t>
  </si>
  <si>
    <t>18</t>
  </si>
  <si>
    <t>BA : 波士尼亞赫塞哥維納</t>
  </si>
  <si>
    <t>台東縣</t>
    <phoneticPr fontId="2" type="noConversion"/>
  </si>
  <si>
    <t>1955</t>
  </si>
  <si>
    <t>19</t>
  </si>
  <si>
    <t>BB : 巴貝多</t>
  </si>
  <si>
    <t>花蓮縣</t>
    <phoneticPr fontId="2" type="noConversion"/>
  </si>
  <si>
    <t>1956</t>
  </si>
  <si>
    <t>20</t>
  </si>
  <si>
    <t>BD : 孟加拉</t>
  </si>
  <si>
    <t>宜蘭縣</t>
    <phoneticPr fontId="2" type="noConversion"/>
  </si>
  <si>
    <t>1957</t>
  </si>
  <si>
    <t>21</t>
  </si>
  <si>
    <t>BE : 比利時</t>
  </si>
  <si>
    <t>金門縣</t>
    <phoneticPr fontId="2" type="noConversion"/>
  </si>
  <si>
    <t>1958</t>
  </si>
  <si>
    <t>22</t>
  </si>
  <si>
    <t>BF : 布吉納法索</t>
  </si>
  <si>
    <t>澎湖縣</t>
    <phoneticPr fontId="2" type="noConversion"/>
  </si>
  <si>
    <t>1959</t>
  </si>
  <si>
    <t>23</t>
  </si>
  <si>
    <t>BG : 保加利亞</t>
  </si>
  <si>
    <t>連江縣</t>
    <phoneticPr fontId="2" type="noConversion"/>
  </si>
  <si>
    <t>1960</t>
  </si>
  <si>
    <t>24</t>
  </si>
  <si>
    <t>BH : 巴林</t>
  </si>
  <si>
    <t>1961</t>
  </si>
  <si>
    <t>25</t>
  </si>
  <si>
    <t>BI : 浦隆地</t>
  </si>
  <si>
    <t>1962</t>
  </si>
  <si>
    <t>26</t>
  </si>
  <si>
    <t>BJ : 貝南</t>
  </si>
  <si>
    <t>1963</t>
  </si>
  <si>
    <t>27</t>
  </si>
  <si>
    <t>BM : 百慕達</t>
  </si>
  <si>
    <t>1964</t>
  </si>
  <si>
    <t>28</t>
  </si>
  <si>
    <t>BN : 汶萊</t>
  </si>
  <si>
    <t>1965</t>
  </si>
  <si>
    <t>29</t>
  </si>
  <si>
    <t>BO : 玻利維亞</t>
  </si>
  <si>
    <t>1966</t>
  </si>
  <si>
    <t>30</t>
  </si>
  <si>
    <t>BR : 巴西</t>
  </si>
  <si>
    <t>1967</t>
  </si>
  <si>
    <t>31</t>
  </si>
  <si>
    <t>BS : 巴哈馬</t>
  </si>
  <si>
    <t>1968</t>
  </si>
  <si>
    <t>BT : 不丹</t>
  </si>
  <si>
    <t>1969</t>
  </si>
  <si>
    <t>BV : 波維特島</t>
  </si>
  <si>
    <t>1970</t>
  </si>
  <si>
    <t>BW : 波札那</t>
  </si>
  <si>
    <t>1971</t>
  </si>
  <si>
    <t>BY : 白俄羅斯</t>
  </si>
  <si>
    <t>1972</t>
  </si>
  <si>
    <t>BZ : 貝里斯</t>
  </si>
  <si>
    <t>1973</t>
  </si>
  <si>
    <t>CA : 加拿大</t>
  </si>
  <si>
    <t>1974</t>
  </si>
  <si>
    <t>CC : 可可斯群島</t>
  </si>
  <si>
    <t>1975</t>
  </si>
  <si>
    <t>CD : 剛果民主共和國</t>
  </si>
  <si>
    <t>1976</t>
  </si>
  <si>
    <t>CF : 中非</t>
  </si>
  <si>
    <t>1977</t>
  </si>
  <si>
    <t>CG : 剛果</t>
  </si>
  <si>
    <t>1978</t>
  </si>
  <si>
    <t>CH : 瑞士</t>
  </si>
  <si>
    <t>1979</t>
  </si>
  <si>
    <t>CI : 象牙海岸</t>
  </si>
  <si>
    <t>1980</t>
  </si>
  <si>
    <t>CK : 庫克群島</t>
  </si>
  <si>
    <t>1981</t>
  </si>
  <si>
    <t>CL : 智利</t>
  </si>
  <si>
    <t>1982</t>
  </si>
  <si>
    <t>CM : 喀麥隆</t>
  </si>
  <si>
    <t>1983</t>
  </si>
  <si>
    <t>CN : 中國</t>
  </si>
  <si>
    <t>1984</t>
  </si>
  <si>
    <t>CO : 哥倫比亞</t>
  </si>
  <si>
    <t>1985</t>
  </si>
  <si>
    <t>CR : 哥斯大黎加</t>
  </si>
  <si>
    <t>1986</t>
  </si>
  <si>
    <t>CS : 塞爾維亞與蒙特內哥羅</t>
  </si>
  <si>
    <t>1987</t>
  </si>
  <si>
    <t>CU : 古巴</t>
  </si>
  <si>
    <t>1988</t>
  </si>
  <si>
    <t>CV : 維德角</t>
  </si>
  <si>
    <t>1989</t>
  </si>
  <si>
    <t>CX : 聖誕島</t>
  </si>
  <si>
    <t>1990</t>
  </si>
  <si>
    <t>CY : 賽普勒斯</t>
  </si>
  <si>
    <t>1991</t>
  </si>
  <si>
    <t>CZ : 捷克</t>
  </si>
  <si>
    <t>1992</t>
  </si>
  <si>
    <t>DE : 德國</t>
  </si>
  <si>
    <t>1993</t>
  </si>
  <si>
    <t>DJ : 吉布地</t>
  </si>
  <si>
    <t>1994</t>
  </si>
  <si>
    <t>DK : 丹麥</t>
  </si>
  <si>
    <t>1995</t>
  </si>
  <si>
    <t>DM : 多米尼克</t>
  </si>
  <si>
    <t>1996</t>
  </si>
  <si>
    <t>DO : 多明尼加</t>
  </si>
  <si>
    <t>1997</t>
  </si>
  <si>
    <t>DZ : 阿爾及利亞</t>
  </si>
  <si>
    <t>1998</t>
  </si>
  <si>
    <t>EC : 厄瓜多</t>
  </si>
  <si>
    <t>1999</t>
  </si>
  <si>
    <t>EE : 愛沙尼亞</t>
  </si>
  <si>
    <t>2000</t>
  </si>
  <si>
    <t>EG : 埃及</t>
  </si>
  <si>
    <t>2001</t>
  </si>
  <si>
    <t>EH : 西撒哈拉</t>
  </si>
  <si>
    <t>2002</t>
  </si>
  <si>
    <t>EI : 芬蘭</t>
  </si>
  <si>
    <t>2003</t>
  </si>
  <si>
    <t>ER : 厄利垂亞</t>
  </si>
  <si>
    <t>2004</t>
  </si>
  <si>
    <t>ES : 西班牙</t>
  </si>
  <si>
    <t>2005</t>
  </si>
  <si>
    <t>ET : 依索比亞</t>
  </si>
  <si>
    <t>2006</t>
  </si>
  <si>
    <t>FJ : 斐濟</t>
  </si>
  <si>
    <t>2007</t>
  </si>
  <si>
    <t>FK : 福克蘭群島</t>
  </si>
  <si>
    <t>2008</t>
  </si>
  <si>
    <t>FM : 密克羅尼西亞</t>
  </si>
  <si>
    <t>2009</t>
  </si>
  <si>
    <t>FO : 法羅群島</t>
  </si>
  <si>
    <t>2010</t>
  </si>
  <si>
    <t>FR : 法國</t>
  </si>
  <si>
    <t>2011</t>
  </si>
  <si>
    <t>FX : 法國本土</t>
  </si>
  <si>
    <t>2012</t>
  </si>
  <si>
    <t>GA : 加彭</t>
  </si>
  <si>
    <t>2013</t>
  </si>
  <si>
    <t>GB : 英國</t>
  </si>
  <si>
    <t>2014</t>
  </si>
  <si>
    <t>GD : 格瑞那達</t>
  </si>
  <si>
    <t>2015</t>
  </si>
  <si>
    <t>GE : 喬治亞</t>
  </si>
  <si>
    <t>2016</t>
  </si>
  <si>
    <t>GF : 法屬圭亞那</t>
  </si>
  <si>
    <t>2017</t>
  </si>
  <si>
    <t>GG : 根西島</t>
  </si>
  <si>
    <t>2018</t>
  </si>
  <si>
    <t>GH : 迦納</t>
  </si>
  <si>
    <t>2019</t>
  </si>
  <si>
    <t>GI : 直布羅陀</t>
  </si>
  <si>
    <t>2020</t>
  </si>
  <si>
    <t>GL : 格陵蘭</t>
  </si>
  <si>
    <t>2021</t>
  </si>
  <si>
    <t>GM : 甘比亞</t>
  </si>
  <si>
    <t>2022</t>
  </si>
  <si>
    <t>GN : 幾內亞</t>
  </si>
  <si>
    <t>2023</t>
  </si>
  <si>
    <t>GP : 瓜德魯普</t>
  </si>
  <si>
    <t>2024</t>
  </si>
  <si>
    <t>GQ : 赤道幾內亞</t>
  </si>
  <si>
    <t>2025</t>
  </si>
  <si>
    <t>GR : 希臘</t>
  </si>
  <si>
    <t>2026</t>
  </si>
  <si>
    <t>GS : 南喬治亞及南三明治群島</t>
  </si>
  <si>
    <t>2027</t>
  </si>
  <si>
    <t>GT : 瓜地馬拉</t>
  </si>
  <si>
    <t>2028</t>
  </si>
  <si>
    <t>GU : 關島</t>
  </si>
  <si>
    <t>2029</t>
  </si>
  <si>
    <t>GW : 幾內亞比索</t>
  </si>
  <si>
    <t>2030</t>
  </si>
  <si>
    <t>GY : 蓋亞那</t>
  </si>
  <si>
    <t>2031</t>
  </si>
  <si>
    <t>HK : 香港</t>
  </si>
  <si>
    <t>2032</t>
  </si>
  <si>
    <t>HM : 赫德島與麥當勞群島</t>
  </si>
  <si>
    <t>2033</t>
  </si>
  <si>
    <t>HN : 宏都拉斯</t>
  </si>
  <si>
    <t>2034</t>
  </si>
  <si>
    <t>HR : 克羅埃西亞</t>
  </si>
  <si>
    <t>2035</t>
  </si>
  <si>
    <t>HT : 海地</t>
  </si>
  <si>
    <t>2036</t>
  </si>
  <si>
    <t>HU : 匈牙利</t>
  </si>
  <si>
    <t>2037</t>
  </si>
  <si>
    <t>ID : 印尼</t>
  </si>
  <si>
    <t>2038</t>
  </si>
  <si>
    <t>IE : 愛爾蘭</t>
  </si>
  <si>
    <t>2039</t>
  </si>
  <si>
    <t>IL : 以色列</t>
  </si>
  <si>
    <t>2040</t>
  </si>
  <si>
    <t>IN : 印度</t>
  </si>
  <si>
    <t>2041</t>
  </si>
  <si>
    <t>IO : 英屬印度洋屬地</t>
  </si>
  <si>
    <t>2042</t>
  </si>
  <si>
    <t>IQ : 伊拉克</t>
  </si>
  <si>
    <t>2043</t>
  </si>
  <si>
    <t>IR : 伊朗</t>
  </si>
  <si>
    <t>2044</t>
  </si>
  <si>
    <t>IS : 冰島</t>
  </si>
  <si>
    <t>2045</t>
  </si>
  <si>
    <t>IT : 義大利</t>
  </si>
  <si>
    <t>2046</t>
  </si>
  <si>
    <t>JE : 澤西島</t>
  </si>
  <si>
    <t>2047</t>
  </si>
  <si>
    <t>JM : 牙買加</t>
  </si>
  <si>
    <t>2048</t>
  </si>
  <si>
    <t>JO : 約旦</t>
  </si>
  <si>
    <t>2049</t>
  </si>
  <si>
    <t>JP : 日本</t>
  </si>
  <si>
    <t>2050</t>
  </si>
  <si>
    <t>KE : 肯亞</t>
  </si>
  <si>
    <t>KG : 吉爾吉斯</t>
  </si>
  <si>
    <t>KH : 柬埔寨</t>
  </si>
  <si>
    <t>KI : 吉里巴斯</t>
  </si>
  <si>
    <t>KM : 葛摩聯盟</t>
  </si>
  <si>
    <t>KN : 聖克里斯多福</t>
  </si>
  <si>
    <t>KP : 北韓</t>
  </si>
  <si>
    <t>KR : 南韓</t>
  </si>
  <si>
    <t>KW : 科威特</t>
  </si>
  <si>
    <t>KY : 開曼群島</t>
  </si>
  <si>
    <t>KZ : 哈薩克</t>
  </si>
  <si>
    <t>LA : 寮國</t>
  </si>
  <si>
    <t>LB : 黎巴嫩</t>
  </si>
  <si>
    <t>LC : 聖露西亞</t>
  </si>
  <si>
    <t>LI : 列支敦斯登</t>
  </si>
  <si>
    <t>LK : 斯里蘭卡</t>
  </si>
  <si>
    <t>LR : 賴比瑞亞</t>
  </si>
  <si>
    <t>LS : 賴索托</t>
  </si>
  <si>
    <t>LT : 立陶宛</t>
  </si>
  <si>
    <t>LU : 盧森堡</t>
  </si>
  <si>
    <t>LV : 拉脫維亞</t>
  </si>
  <si>
    <t>LY : 利比亞</t>
  </si>
  <si>
    <t>MA : 摩洛哥</t>
  </si>
  <si>
    <t>MC : 摩納哥</t>
  </si>
  <si>
    <t>MD : 摩爾多瓦</t>
  </si>
  <si>
    <t>ME : 蒙特內哥羅</t>
  </si>
  <si>
    <t>MG : 馬達加斯加</t>
  </si>
  <si>
    <t>MH : 馬紹爾群島</t>
  </si>
  <si>
    <t>MK : 馬其頓</t>
  </si>
  <si>
    <t>ML : 馬利</t>
  </si>
  <si>
    <t>MM : 緬甸</t>
  </si>
  <si>
    <t>MN : 蒙古</t>
  </si>
  <si>
    <t>MO : 澳門</t>
  </si>
  <si>
    <t>MP : 北馬里亞納群島</t>
  </si>
  <si>
    <t>MQ : 馬丁尼克</t>
  </si>
  <si>
    <t>MR : 茅利塔尼亞</t>
  </si>
  <si>
    <t>MS : 蒙瑟拉特</t>
  </si>
  <si>
    <t>MT : 馬爾他</t>
  </si>
  <si>
    <t>MU : 模里西斯</t>
  </si>
  <si>
    <t>MV : 馬爾地夫</t>
  </si>
  <si>
    <t>MW : 馬拉威</t>
  </si>
  <si>
    <t>MY : 馬來西亞</t>
  </si>
  <si>
    <t>MZ : 莫三比克</t>
  </si>
  <si>
    <t>NA : 納米比亞</t>
  </si>
  <si>
    <t>NC : 新克里多尼亞</t>
  </si>
  <si>
    <t>NE : 尼日</t>
  </si>
  <si>
    <t>NF : 諾福克島</t>
  </si>
  <si>
    <t>NG : 奈及利亞</t>
  </si>
  <si>
    <t>NI : 尼加拉瓜</t>
  </si>
  <si>
    <t>NL : 荷蘭</t>
  </si>
  <si>
    <t>NO : 挪威</t>
  </si>
  <si>
    <t>NP : 尼泊爾</t>
  </si>
  <si>
    <t>NR : 諾魯</t>
  </si>
  <si>
    <t>NU : 紐埃</t>
  </si>
  <si>
    <t>NZ : 紐西蘭</t>
  </si>
  <si>
    <t>OM : 阿曼</t>
  </si>
  <si>
    <t>PA : 巴拿馬</t>
  </si>
  <si>
    <t>PE : 秘魯</t>
  </si>
  <si>
    <t>PF : 法屬玻里尼西亞</t>
  </si>
  <si>
    <t>PG : 巴布亞紐幾內亞</t>
  </si>
  <si>
    <t>PH : 菲律賓</t>
  </si>
  <si>
    <t>PL : 波蘭</t>
  </si>
  <si>
    <t>PM : 聖匹及密啟倫</t>
  </si>
  <si>
    <t>PN : 皮特康</t>
  </si>
  <si>
    <t>PR : 波多黎各</t>
  </si>
  <si>
    <t>PS : 巴勒斯坦</t>
  </si>
  <si>
    <t>PT : 葡萄牙</t>
  </si>
  <si>
    <t>PW : 帛琉</t>
  </si>
  <si>
    <t>PY : 巴拉圭</t>
  </si>
  <si>
    <t>QA : 卡達</t>
  </si>
  <si>
    <t>RE : 留尼旺</t>
  </si>
  <si>
    <t>RO : 羅馬尼亞</t>
  </si>
  <si>
    <t>RU : 俄羅斯</t>
  </si>
  <si>
    <t>RW : 盧安達</t>
  </si>
  <si>
    <t>SA : 沙烏地阿拉伯</t>
  </si>
  <si>
    <t>SB : 索羅門群島</t>
  </si>
  <si>
    <t>SC : 塞席爾</t>
  </si>
  <si>
    <t>SD : 蘇丹</t>
  </si>
  <si>
    <t>SE : 瑞典</t>
  </si>
  <si>
    <t>SG : 新加坡</t>
  </si>
  <si>
    <t>SH : 聖赫勒拿</t>
  </si>
  <si>
    <t>SI : 斯洛維尼亞</t>
  </si>
  <si>
    <t>SJ : 斯瓦巴及尖棉</t>
  </si>
  <si>
    <t>SK : 斯洛伐克</t>
  </si>
  <si>
    <t>SL : 獅子山</t>
  </si>
  <si>
    <t>SM : 聖馬利諾</t>
  </si>
  <si>
    <t>SN : 塞內加爾</t>
  </si>
  <si>
    <t>SO : 索馬利亞</t>
  </si>
  <si>
    <t>SR : 蘇利南</t>
  </si>
  <si>
    <t>ST : 聖多美普林西比</t>
  </si>
  <si>
    <t>SV : 薩爾瓦多</t>
  </si>
  <si>
    <t>SY : 敘利亞</t>
  </si>
  <si>
    <t>SZ : 史瓦濟蘭</t>
  </si>
  <si>
    <t>TC : 土克斯及開科斯群島</t>
  </si>
  <si>
    <t>TD : 查德</t>
  </si>
  <si>
    <t>TF : 法屬南方屬地</t>
  </si>
  <si>
    <t>TG : 多哥</t>
  </si>
  <si>
    <t>TH : 泰國</t>
  </si>
  <si>
    <t>TJ : 塔吉克</t>
  </si>
  <si>
    <t>TK : 托克勞</t>
  </si>
  <si>
    <t>TL : 東帝汶</t>
  </si>
  <si>
    <t>TM : 土庫曼</t>
  </si>
  <si>
    <t>TN : 突尼西亞</t>
  </si>
  <si>
    <t>TO : 東加</t>
  </si>
  <si>
    <t>TP : 帝汶</t>
  </si>
  <si>
    <t>TR : 土耳其</t>
  </si>
  <si>
    <t>TT : 千里達</t>
  </si>
  <si>
    <t>TV : 吐瓦魯</t>
  </si>
  <si>
    <t>TW : 台灣</t>
  </si>
  <si>
    <t>TZ : 坦尚尼亞</t>
  </si>
  <si>
    <t>UA : 烏克蘭</t>
  </si>
  <si>
    <t>UG : 烏干達</t>
  </si>
  <si>
    <t>UM : 美屬邊疆群島</t>
  </si>
  <si>
    <t>US : 美國</t>
  </si>
  <si>
    <t>UY : 烏拉圭</t>
  </si>
  <si>
    <t>UZ : 烏茲別克</t>
  </si>
  <si>
    <t>VA : 教廷</t>
  </si>
  <si>
    <t>VC : 聖文森</t>
  </si>
  <si>
    <t>VE : 委內瑞拉</t>
  </si>
  <si>
    <t>VG : 英屬維京群島</t>
  </si>
  <si>
    <t>VI : 美屬維京群島</t>
  </si>
  <si>
    <t>VN : 越南</t>
  </si>
  <si>
    <t>VU : 萬那杜</t>
  </si>
  <si>
    <t>WF : 沃里斯及伏塔那</t>
  </si>
  <si>
    <t>WS : 薩摩亞</t>
  </si>
  <si>
    <t>XA : 琉球</t>
  </si>
  <si>
    <t>XB : 納維斯</t>
  </si>
  <si>
    <t>XC : 大溪地</t>
  </si>
  <si>
    <t>YE : 葉門</t>
  </si>
  <si>
    <t>YT : 馬約特</t>
  </si>
  <si>
    <t>YU : 南斯拉夫</t>
  </si>
  <si>
    <t>ZA : 南非</t>
  </si>
  <si>
    <t>ZM : 尚比亞</t>
  </si>
  <si>
    <t>ZW : 辛巴威</t>
  </si>
  <si>
    <t>ZZ : 其他國家</t>
  </si>
  <si>
    <t>臺北市</t>
  </si>
  <si>
    <t>臺中市</t>
  </si>
  <si>
    <t>臺南市</t>
  </si>
  <si>
    <t>臺東縣</t>
  </si>
  <si>
    <t xml:space="preserve"> 宜蘭縣</t>
  </si>
  <si>
    <t xml:space="preserve"> 連江縣</t>
  </si>
  <si>
    <t>200 仁愛區</t>
  </si>
  <si>
    <t>100 中正區</t>
  </si>
  <si>
    <t>207 萬里區</t>
  </si>
  <si>
    <t>320 中壢區</t>
  </si>
  <si>
    <t>300 東區</t>
  </si>
  <si>
    <t>302 竹北市</t>
  </si>
  <si>
    <t>350 竹南鎮</t>
  </si>
  <si>
    <t>400 中區</t>
  </si>
  <si>
    <t>500 彰化市</t>
  </si>
  <si>
    <t>540 南投市</t>
  </si>
  <si>
    <t>630 斗南鎮</t>
  </si>
  <si>
    <t>600 東區</t>
  </si>
  <si>
    <t>602 番路鄉</t>
  </si>
  <si>
    <t>700 中西區</t>
  </si>
  <si>
    <t>800 新興區</t>
  </si>
  <si>
    <t>900 屏東市</t>
  </si>
  <si>
    <t>950 臺東市</t>
  </si>
  <si>
    <t>970 花蓮市</t>
  </si>
  <si>
    <t>260 宜蘭市</t>
  </si>
  <si>
    <t>880 馬公市</t>
  </si>
  <si>
    <t>890 金沙鎮</t>
  </si>
  <si>
    <t>209 南竿鄉</t>
  </si>
  <si>
    <t>201 信義區</t>
  </si>
  <si>
    <t>103 大同區</t>
  </si>
  <si>
    <t>208 金山區</t>
  </si>
  <si>
    <t>324 平鎮區</t>
  </si>
  <si>
    <t>300 北區</t>
  </si>
  <si>
    <t>303 湖口鄉</t>
  </si>
  <si>
    <t>351 頭份市</t>
  </si>
  <si>
    <t>401 東區</t>
  </si>
  <si>
    <t>502 芬園鄉</t>
  </si>
  <si>
    <t>541 中寮鄉</t>
  </si>
  <si>
    <t>631 大埤鄉</t>
  </si>
  <si>
    <t>600 西區</t>
  </si>
  <si>
    <t>603 梅山鄉</t>
  </si>
  <si>
    <t>701 東區</t>
  </si>
  <si>
    <t>801 前金區</t>
  </si>
  <si>
    <t>901 三地門鄉</t>
  </si>
  <si>
    <t>951 綠島鄉</t>
  </si>
  <si>
    <t>971 新城鄉</t>
  </si>
  <si>
    <t>261 頭城鎮</t>
  </si>
  <si>
    <t>881 西嶼鄉</t>
  </si>
  <si>
    <t>891 金湖鎮</t>
  </si>
  <si>
    <t>210 北竿鄉</t>
  </si>
  <si>
    <t>202 中正區</t>
  </si>
  <si>
    <t>104 中山區</t>
  </si>
  <si>
    <t>220 板橋區</t>
  </si>
  <si>
    <t>325 龍潭區</t>
  </si>
  <si>
    <t>300 香山區</t>
  </si>
  <si>
    <t>304 新豐鄉</t>
  </si>
  <si>
    <t>352 三灣鄉</t>
  </si>
  <si>
    <t>402 南區</t>
  </si>
  <si>
    <t>503 花壇鄉</t>
  </si>
  <si>
    <t>542 草屯鎮</t>
  </si>
  <si>
    <t>632 虎尾鎮</t>
  </si>
  <si>
    <t>604 竹崎鄉</t>
  </si>
  <si>
    <t>702 南區</t>
  </si>
  <si>
    <t>802 苓雅區</t>
  </si>
  <si>
    <t>902 霧臺鄉</t>
  </si>
  <si>
    <t>952 蘭嶼鄉</t>
  </si>
  <si>
    <t>972 秀林鄉</t>
  </si>
  <si>
    <t>262 礁溪鄉</t>
  </si>
  <si>
    <t>882 望安鄉</t>
  </si>
  <si>
    <t>892 金寧鄉</t>
  </si>
  <si>
    <t>211 莒光鄉</t>
  </si>
  <si>
    <t>203 中山區</t>
  </si>
  <si>
    <t>105 松山區</t>
  </si>
  <si>
    <t>221 汐止區</t>
  </si>
  <si>
    <t>326 楊梅區</t>
  </si>
  <si>
    <t>305 新埔鎮</t>
  </si>
  <si>
    <t>353 南庄鄉</t>
  </si>
  <si>
    <t>403 西區</t>
  </si>
  <si>
    <t>504 秀水鎮</t>
  </si>
  <si>
    <t>544 國姓鄉</t>
  </si>
  <si>
    <t>633 土庫鎮</t>
  </si>
  <si>
    <t>605 阿里山鄉</t>
  </si>
  <si>
    <t>704 北區</t>
  </si>
  <si>
    <t>803 鹽埕區</t>
  </si>
  <si>
    <t>903 瑪家鄉</t>
  </si>
  <si>
    <t>953 延平鄉</t>
  </si>
  <si>
    <t>973 吉安鄉</t>
  </si>
  <si>
    <t>263 壯圍鄉</t>
  </si>
  <si>
    <t>883 七美鄉</t>
  </si>
  <si>
    <t>893 金城鎮</t>
  </si>
  <si>
    <t>212 東引鄉</t>
  </si>
  <si>
    <t>204 安樂區</t>
  </si>
  <si>
    <t>106 大安區</t>
  </si>
  <si>
    <t>222 深坑區</t>
  </si>
  <si>
    <t>327 新屋區</t>
  </si>
  <si>
    <t>306 關西鎮</t>
  </si>
  <si>
    <t>354 獅潭鄉</t>
  </si>
  <si>
    <t>404 北區</t>
  </si>
  <si>
    <t>505 鹿港鎮</t>
  </si>
  <si>
    <t>545 埔里鎮</t>
  </si>
  <si>
    <t>634 褒忠鄉</t>
  </si>
  <si>
    <t>606 中埔鄉</t>
  </si>
  <si>
    <t>708 安平區</t>
  </si>
  <si>
    <t>804 鼓山區</t>
  </si>
  <si>
    <t>904 九如鄉</t>
  </si>
  <si>
    <t>954 卑南鄉</t>
  </si>
  <si>
    <t>974 壽豐鄉</t>
  </si>
  <si>
    <t>264 員山鄉</t>
  </si>
  <si>
    <t>884 白沙鄉</t>
  </si>
  <si>
    <t>894 烈嶼鄉</t>
  </si>
  <si>
    <t>205 暖暖區</t>
  </si>
  <si>
    <t>108 萬華區</t>
  </si>
  <si>
    <t>223 石碇區</t>
  </si>
  <si>
    <t>328 觀音區</t>
  </si>
  <si>
    <t>307 芎林鄉</t>
  </si>
  <si>
    <t>356 後龍鎮</t>
  </si>
  <si>
    <t>406 北屯區</t>
  </si>
  <si>
    <t>506 福興鄉</t>
  </si>
  <si>
    <t>546 仁愛鄉</t>
  </si>
  <si>
    <t>635 東勢鄉</t>
  </si>
  <si>
    <t>607 大埔鄉</t>
  </si>
  <si>
    <t>709 安南區</t>
  </si>
  <si>
    <t>805 旗津區</t>
  </si>
  <si>
    <t>905 里港鄉</t>
  </si>
  <si>
    <t>955 鹿野鎮</t>
  </si>
  <si>
    <t>975 鳳林鎮</t>
  </si>
  <si>
    <t>265 羅東鎮</t>
  </si>
  <si>
    <t>885 湖西鄉</t>
  </si>
  <si>
    <t>896 烏坵鄉</t>
  </si>
  <si>
    <t>206 七堵區</t>
  </si>
  <si>
    <t>110 信義區</t>
  </si>
  <si>
    <t>224 瑞芳區</t>
  </si>
  <si>
    <t>330 桃園區</t>
  </si>
  <si>
    <t>308 寶山鄉</t>
  </si>
  <si>
    <t>357 通霄鎮</t>
  </si>
  <si>
    <t>407 西屯區</t>
  </si>
  <si>
    <t>507 線西鄉</t>
  </si>
  <si>
    <t>551 名間鄉</t>
  </si>
  <si>
    <t>636 臺西鄉</t>
  </si>
  <si>
    <t>608 水上鄉</t>
  </si>
  <si>
    <t>710 永康區</t>
  </si>
  <si>
    <t>806 前鎮區</t>
  </si>
  <si>
    <t>906 高樹鄉</t>
  </si>
  <si>
    <t>956 關山鎮</t>
  </si>
  <si>
    <t>976 光復鎮</t>
  </si>
  <si>
    <t>266 三星鄉</t>
  </si>
  <si>
    <t>111 士林區</t>
  </si>
  <si>
    <t>226 平溪區</t>
  </si>
  <si>
    <t>333 龜山區</t>
  </si>
  <si>
    <t>310 竹東鎮</t>
  </si>
  <si>
    <t>358 苑裡鎮</t>
  </si>
  <si>
    <t>408 南屯區</t>
  </si>
  <si>
    <t>508 和美鎮</t>
  </si>
  <si>
    <t>552 集集鎮</t>
  </si>
  <si>
    <t>637 崙背鄉</t>
  </si>
  <si>
    <t>611 鹿草鄉</t>
  </si>
  <si>
    <t>711 歸仁區</t>
  </si>
  <si>
    <t>807 三民區</t>
  </si>
  <si>
    <t>907 鹽埔鄉</t>
  </si>
  <si>
    <t>957 海端鄉</t>
  </si>
  <si>
    <t>977 豐濱鄉</t>
  </si>
  <si>
    <t>267 大同鄉</t>
  </si>
  <si>
    <t>112 北投區</t>
  </si>
  <si>
    <t>227 雙溪區</t>
  </si>
  <si>
    <t>334 八德區</t>
  </si>
  <si>
    <t>311 五峰鄉</t>
  </si>
  <si>
    <t>360 苗栗市</t>
  </si>
  <si>
    <t>411 太平區</t>
  </si>
  <si>
    <t>509 伸港鄉</t>
  </si>
  <si>
    <t>553 水里鄉</t>
  </si>
  <si>
    <t>638 麥寮鄉</t>
  </si>
  <si>
    <t>612 太保市</t>
  </si>
  <si>
    <t>712 新化區</t>
  </si>
  <si>
    <t>811 楠梓區</t>
  </si>
  <si>
    <t>908 長治鄉</t>
  </si>
  <si>
    <t>958 池上鄉</t>
  </si>
  <si>
    <t>978 瑞穗鄉</t>
  </si>
  <si>
    <t>268 五結鄉</t>
  </si>
  <si>
    <t>114 內湖區</t>
  </si>
  <si>
    <t>228 貢寮區</t>
  </si>
  <si>
    <t>335 大溪區</t>
  </si>
  <si>
    <t>312 橫山鄉</t>
  </si>
  <si>
    <t>361 造橋鄉</t>
  </si>
  <si>
    <t>412 大里區</t>
  </si>
  <si>
    <t>510 員林市</t>
  </si>
  <si>
    <t>555 魚池鄉</t>
  </si>
  <si>
    <t>640 斗六市</t>
  </si>
  <si>
    <t>613 朴子市</t>
  </si>
  <si>
    <t>713 左鎮區</t>
  </si>
  <si>
    <t>812 小港區</t>
  </si>
  <si>
    <t>909 麟洛鄉</t>
  </si>
  <si>
    <t>959 東河鄉</t>
  </si>
  <si>
    <t>979 萬榮鄉</t>
  </si>
  <si>
    <t>269 冬山鄉</t>
  </si>
  <si>
    <t>115 南港區</t>
  </si>
  <si>
    <t>231 新店區</t>
  </si>
  <si>
    <t>336 復興區</t>
  </si>
  <si>
    <t>313 尖石鄉</t>
  </si>
  <si>
    <t>362 頭屋鄉</t>
  </si>
  <si>
    <t>413 霧峰區</t>
  </si>
  <si>
    <t>511 社頭鄉</t>
  </si>
  <si>
    <t>556 信義鄉</t>
  </si>
  <si>
    <t>643 林內鄉</t>
  </si>
  <si>
    <t>614 東石鄉</t>
  </si>
  <si>
    <t>714 玉井區</t>
  </si>
  <si>
    <t>813 左營區</t>
  </si>
  <si>
    <t>911 竹田鄉</t>
  </si>
  <si>
    <t>961 成功鎮</t>
  </si>
  <si>
    <t>981 玉里鎮</t>
  </si>
  <si>
    <t>270 蘇澳鎮</t>
  </si>
  <si>
    <t>116 文山區</t>
  </si>
  <si>
    <t>232 坪林區</t>
  </si>
  <si>
    <t>337 大園區</t>
  </si>
  <si>
    <t>314 北埔鄉</t>
  </si>
  <si>
    <t>363 公館鄉</t>
  </si>
  <si>
    <t>414 烏日區</t>
  </si>
  <si>
    <t>512 永靖鄉</t>
  </si>
  <si>
    <t>557 竹山鎮</t>
  </si>
  <si>
    <t>646 古坑鄉</t>
  </si>
  <si>
    <t>615 六腳鄉</t>
  </si>
  <si>
    <t>715 楠西區</t>
  </si>
  <si>
    <t>814 仁武區</t>
  </si>
  <si>
    <t>912 內埔鄉</t>
  </si>
  <si>
    <t>962 長濱鄉</t>
  </si>
  <si>
    <t>982 卓溪鄉</t>
  </si>
  <si>
    <t>272 南澳鄉</t>
  </si>
  <si>
    <t>233 烏來區</t>
  </si>
  <si>
    <t>338 蘆竹區</t>
  </si>
  <si>
    <t>315 峨眉鄉</t>
  </si>
  <si>
    <t>364 大湖鄉</t>
  </si>
  <si>
    <t>420 豐原區</t>
  </si>
  <si>
    <t>513 埔心鄉</t>
  </si>
  <si>
    <t>558 鹿谷鄉</t>
  </si>
  <si>
    <t>647 莿桐鄉</t>
  </si>
  <si>
    <t>616 新港鄉</t>
  </si>
  <si>
    <t>716 南化區</t>
  </si>
  <si>
    <t>815 大社區</t>
  </si>
  <si>
    <t>913 萬丹鄉</t>
  </si>
  <si>
    <t>963 太麻里鄉</t>
  </si>
  <si>
    <t>983 富里鄉</t>
  </si>
  <si>
    <t>290 釣魚臺</t>
  </si>
  <si>
    <t>234 永和區</t>
  </si>
  <si>
    <t>365 泰安鄉</t>
  </si>
  <si>
    <t>421 后里區</t>
  </si>
  <si>
    <t>514 溪湖鎮</t>
  </si>
  <si>
    <t>648 西螺鎮</t>
  </si>
  <si>
    <t>621 民雄鄉</t>
  </si>
  <si>
    <t>717 仁德區</t>
  </si>
  <si>
    <t>820 岡山區</t>
  </si>
  <si>
    <t>920 潮州鎮</t>
  </si>
  <si>
    <t>964 金峰鄉</t>
  </si>
  <si>
    <t>235 中和區</t>
  </si>
  <si>
    <t>366 銅鑼鄉</t>
  </si>
  <si>
    <t>422 石岡區</t>
  </si>
  <si>
    <t>515 大村鄉</t>
  </si>
  <si>
    <t>649 二崙鄉</t>
  </si>
  <si>
    <t>622 大林鎮</t>
  </si>
  <si>
    <t>718 關廟區</t>
  </si>
  <si>
    <t>821 路竹區</t>
  </si>
  <si>
    <t>921 泰武鄉</t>
  </si>
  <si>
    <t>965 大武鄉</t>
  </si>
  <si>
    <t>236 土城區</t>
  </si>
  <si>
    <t>367 三義鄉</t>
  </si>
  <si>
    <t>423 東勢區</t>
  </si>
  <si>
    <t>516 埔鹽鄉</t>
  </si>
  <si>
    <t>651 北港鎮</t>
  </si>
  <si>
    <t>623 溪口鄉</t>
  </si>
  <si>
    <t>719 龍崎區</t>
  </si>
  <si>
    <t>822 阿蓮區</t>
  </si>
  <si>
    <t>922 來義鄉</t>
  </si>
  <si>
    <t>966 達仁鄉</t>
  </si>
  <si>
    <t>237 三峽區</t>
  </si>
  <si>
    <t>368 西湖鄉</t>
  </si>
  <si>
    <t>424 和平區</t>
  </si>
  <si>
    <t>520 田中鎮</t>
  </si>
  <si>
    <t>652 水林鄉</t>
  </si>
  <si>
    <t>624 義竹鄉</t>
  </si>
  <si>
    <t>720 官田區</t>
  </si>
  <si>
    <t>823 田寮區</t>
  </si>
  <si>
    <t>923 萬巒鄉</t>
  </si>
  <si>
    <t>238 樹林區</t>
  </si>
  <si>
    <t>369 卓蘭鎮</t>
  </si>
  <si>
    <t>426 新社區</t>
  </si>
  <si>
    <t>521 北斗鎮</t>
  </si>
  <si>
    <t>653 口湖鄉</t>
  </si>
  <si>
    <t>625 布袋鎮</t>
  </si>
  <si>
    <t>721 麻豆區</t>
  </si>
  <si>
    <t>824 燕巢區</t>
  </si>
  <si>
    <t>924 崁頂鄉</t>
  </si>
  <si>
    <t>239 鶯歌區</t>
    <phoneticPr fontId="2" type="noConversion"/>
  </si>
  <si>
    <t>427 潭子區</t>
  </si>
  <si>
    <t>522 田尾鄉</t>
  </si>
  <si>
    <t>654 四湖鄉</t>
  </si>
  <si>
    <t>722 佳里區</t>
  </si>
  <si>
    <t>825 橋頭區</t>
  </si>
  <si>
    <t>925 新埤鄉</t>
  </si>
  <si>
    <t>241 三重區</t>
  </si>
  <si>
    <t>428 大雅區</t>
  </si>
  <si>
    <t>523 埤頭鄉</t>
  </si>
  <si>
    <t>655 元長鄉</t>
  </si>
  <si>
    <t>723 西港區</t>
  </si>
  <si>
    <t>826 梓官區</t>
  </si>
  <si>
    <t>926 南州鄉</t>
  </si>
  <si>
    <t>242 新莊區</t>
  </si>
  <si>
    <t>429 神岡區</t>
  </si>
  <si>
    <t>524 溪州鄉</t>
  </si>
  <si>
    <t>724 七 股區</t>
  </si>
  <si>
    <t>827 彌陀區</t>
  </si>
  <si>
    <t>927 林邊鄉</t>
  </si>
  <si>
    <t>243 泰山區</t>
  </si>
  <si>
    <t>432 大肚區</t>
  </si>
  <si>
    <t>525 竹塘鄉</t>
  </si>
  <si>
    <t>725 將軍區</t>
  </si>
  <si>
    <t>828 永安區</t>
  </si>
  <si>
    <t>928 東港鄉</t>
  </si>
  <si>
    <t>244 林口區</t>
  </si>
  <si>
    <t>433 沙鹿區</t>
  </si>
  <si>
    <t>526 二林鎮</t>
  </si>
  <si>
    <t>726 學甲區</t>
  </si>
  <si>
    <t>829 湖內區</t>
  </si>
  <si>
    <t>929 琉球鄉</t>
  </si>
  <si>
    <t>247 蘆洲區</t>
  </si>
  <si>
    <t>434 龍井區</t>
  </si>
  <si>
    <t>527 大城鄉</t>
  </si>
  <si>
    <t>727 北門區</t>
  </si>
  <si>
    <t>830 鳳山區</t>
  </si>
  <si>
    <t>931 佳冬鄉</t>
  </si>
  <si>
    <t>248 五股區</t>
  </si>
  <si>
    <t>435 梧棲區</t>
  </si>
  <si>
    <t>528 芳苑鄉</t>
  </si>
  <si>
    <t>730 新營區</t>
  </si>
  <si>
    <t>831 大寮區</t>
  </si>
  <si>
    <t>932 新園鄉</t>
  </si>
  <si>
    <t>249 八里區</t>
  </si>
  <si>
    <t>436 清水區</t>
  </si>
  <si>
    <t>530 二水鄉</t>
  </si>
  <si>
    <t>731 後壁區</t>
  </si>
  <si>
    <t>832 林園區</t>
  </si>
  <si>
    <t>940 枋寮鄉</t>
  </si>
  <si>
    <t>251 淡水區</t>
  </si>
  <si>
    <t>437 大甲區</t>
  </si>
  <si>
    <t>732 白河區</t>
  </si>
  <si>
    <t>833 鳥松區</t>
  </si>
  <si>
    <t>941 枋山鄉</t>
  </si>
  <si>
    <t>252 三芝區</t>
  </si>
  <si>
    <t>438 外埔區</t>
  </si>
  <si>
    <t>733 東山區</t>
  </si>
  <si>
    <t>840 大樹區</t>
  </si>
  <si>
    <t>942 春日鄉</t>
  </si>
  <si>
    <t>253 石門區</t>
  </si>
  <si>
    <t>439 大安區</t>
  </si>
  <si>
    <t>734 六甲區</t>
  </si>
  <si>
    <t>842 旗山區</t>
  </si>
  <si>
    <t>943 獅子鄉</t>
  </si>
  <si>
    <t>735 下營區</t>
  </si>
  <si>
    <t>843 美濃區</t>
  </si>
  <si>
    <t>944 車城鄉</t>
  </si>
  <si>
    <t>736 柳營區</t>
  </si>
  <si>
    <t>844 六龜區</t>
  </si>
  <si>
    <t>945 牡丹鄉</t>
  </si>
  <si>
    <t>737 鹽水區</t>
  </si>
  <si>
    <t>845 內門區</t>
  </si>
  <si>
    <t>946 恆春鎮</t>
  </si>
  <si>
    <t>741 善化區</t>
  </si>
  <si>
    <t>846 杉林區</t>
  </si>
  <si>
    <t>947 滿州鄉</t>
  </si>
  <si>
    <t>742 大內區</t>
  </si>
  <si>
    <t>847 甲仙區</t>
  </si>
  <si>
    <t>743 山上區</t>
  </si>
  <si>
    <t>848 桃源區</t>
  </si>
  <si>
    <t>744 新市區</t>
  </si>
  <si>
    <t>849 那瑪夏區</t>
  </si>
  <si>
    <t>745 安定區</t>
  </si>
  <si>
    <t>851 茂林區</t>
  </si>
  <si>
    <t>852 茄萣區</t>
  </si>
  <si>
    <t>817 東沙群島</t>
  </si>
  <si>
    <t>819 南沙群島</t>
  </si>
  <si>
    <t>父母</t>
    <phoneticPr fontId="2" type="noConversion"/>
  </si>
  <si>
    <t>兄弟</t>
    <phoneticPr fontId="2" type="noConversion"/>
  </si>
  <si>
    <t>姊妹</t>
    <phoneticPr fontId="2" type="noConversion"/>
  </si>
  <si>
    <t>AU : 澳大利亞</t>
  </si>
  <si>
    <t>361 造橋鄉</t>
    <phoneticPr fontId="2" type="noConversion"/>
  </si>
  <si>
    <t>363 公館鄉</t>
    <phoneticPr fontId="2" type="noConversion"/>
  </si>
  <si>
    <t>239 鶯歌區</t>
  </si>
  <si>
    <t>人員基本資料檔</t>
  </si>
  <si>
    <t>USERNO</t>
  </si>
  <si>
    <t>SYS_VIEWID</t>
  </si>
  <si>
    <t>SYS_NAME</t>
  </si>
  <si>
    <t>SYS_ENGNAME</t>
  </si>
  <si>
    <t>IDNO</t>
  </si>
  <si>
    <t>ERRORMARK</t>
  </si>
  <si>
    <t>TMP_SUGGESTEMPID</t>
  </si>
  <si>
    <t>TMP_COUNTRYID</t>
  </si>
  <si>
    <t>TMP_ICTAXID</t>
  </si>
  <si>
    <t>IDTYPE</t>
  </si>
  <si>
    <t>HEIGHT</t>
  </si>
  <si>
    <t>WEIGHT</t>
  </si>
  <si>
    <t>BIRTHDATE</t>
  </si>
  <si>
    <t>SEX</t>
  </si>
  <si>
    <t>MARRAGE</t>
  </si>
  <si>
    <t>BLOODTYPE</t>
  </si>
  <si>
    <t>BIRTHPLACE</t>
  </si>
  <si>
    <t>NOTBUDGET</t>
  </si>
  <si>
    <t>NOTREAL</t>
  </si>
  <si>
    <t>IDNOOLD</t>
  </si>
  <si>
    <t>SYS_VIEWIDOLD</t>
  </si>
  <si>
    <t>SYS_VIEWIDPRE</t>
  </si>
  <si>
    <t>PROVINCES</t>
  </si>
  <si>
    <t>GROUND</t>
  </si>
  <si>
    <t>COUNTY</t>
  </si>
  <si>
    <t>INCOMEAPPTYPE</t>
  </si>
  <si>
    <t>ISFULLFORE</t>
  </si>
  <si>
    <t>REALOUTMONTHS</t>
  </si>
  <si>
    <t>REGTEL</t>
  </si>
  <si>
    <t>REGAREA</t>
  </si>
  <si>
    <t>REGZIP</t>
  </si>
  <si>
    <t>REGADDRESS</t>
  </si>
  <si>
    <t>REGENGADDRESS</t>
  </si>
  <si>
    <t>MOIBLE</t>
  </si>
  <si>
    <t>COMMTEL</t>
  </si>
  <si>
    <t>COMMAREA</t>
  </si>
  <si>
    <t>COMMZIP</t>
  </si>
  <si>
    <t>COMMADDRESS</t>
  </si>
  <si>
    <t>COMMENGADDRESS</t>
  </si>
  <si>
    <t>OFFICETEL1</t>
  </si>
  <si>
    <t>OFFICETEL2</t>
  </si>
  <si>
    <t>PSNEMAIL</t>
  </si>
  <si>
    <t>EMAIL1</t>
  </si>
  <si>
    <t>EMAIL2</t>
  </si>
  <si>
    <t>EMERGENCYNAME</t>
  </si>
  <si>
    <t>EMERGENCYMOBILE</t>
  </si>
  <si>
    <t>EMERGENCYTELNO</t>
  </si>
  <si>
    <t>EMERGENCYTELNO2</t>
  </si>
  <si>
    <t>TMP_EMERGENCYID</t>
  </si>
  <si>
    <t>EMERGENCYSEX</t>
  </si>
  <si>
    <t>EMERGENCYAREA</t>
  </si>
  <si>
    <t>EMERGENCYZIP</t>
  </si>
  <si>
    <t>EMERGENCYADDRESS</t>
  </si>
  <si>
    <t>EMERGENCYENGADD</t>
  </si>
  <si>
    <t>TMP_PROXY1ID</t>
  </si>
  <si>
    <t>TMP_PROXY2ID</t>
  </si>
  <si>
    <t>TMP_PROXY3ID</t>
  </si>
  <si>
    <t>TMP_SITEID</t>
  </si>
  <si>
    <t>TMP_STATIONID</t>
  </si>
  <si>
    <t>TMP_WORKAREAID</t>
  </si>
  <si>
    <t>TMP_WORKPLACEID</t>
  </si>
  <si>
    <t>TMP_PROJECTID</t>
  </si>
  <si>
    <t>TMP_PRODID</t>
  </si>
  <si>
    <t>TMP_ETHNICID</t>
  </si>
  <si>
    <t>TMP_INTERID</t>
  </si>
  <si>
    <t>ISDIRECT</t>
  </si>
  <si>
    <t>TMP_DIRINTYPEID</t>
  </si>
  <si>
    <t>EMPTYPE</t>
  </si>
  <si>
    <t>ISNOOVERPAY</t>
  </si>
  <si>
    <t>RESPONAREA</t>
  </si>
  <si>
    <t>FOSUPERVISORID</t>
  </si>
  <si>
    <t>SOSUPERVISORID</t>
  </si>
  <si>
    <t>TAXRETTYPE</t>
  </si>
  <si>
    <t>ISEXP</t>
  </si>
  <si>
    <t>TMP_EXPDEPARTID</t>
  </si>
  <si>
    <t>ISOLDLTPAY</t>
  </si>
  <si>
    <t>LTPAYTRANDATE</t>
  </si>
  <si>
    <t>ATTNOTICE</t>
  </si>
  <si>
    <t>ATTPSNEMAIL</t>
  </si>
  <si>
    <t>SALPSNEMAIL</t>
  </si>
  <si>
    <t>PAYROLLMAILTYPE</t>
  </si>
  <si>
    <t>SALITEMLANGTYPE</t>
  </si>
  <si>
    <t>REPORTFILENAME</t>
  </si>
  <si>
    <t>REPORTFILENAME2</t>
  </si>
  <si>
    <t>SELFDEF1</t>
  </si>
  <si>
    <t>SELFDEF2</t>
  </si>
  <si>
    <t>SELFDEF3</t>
  </si>
  <si>
    <t>SELFDEF4</t>
  </si>
  <si>
    <t>SELFDEF5</t>
  </si>
  <si>
    <t>NOTE</t>
  </si>
  <si>
    <t>自訂序號</t>
  </si>
  <si>
    <t>員工工號</t>
  </si>
  <si>
    <t>英文姓名</t>
  </si>
  <si>
    <t>身分證號</t>
  </si>
  <si>
    <t>錯誤註記</t>
  </si>
  <si>
    <t>推薦人員</t>
  </si>
  <si>
    <t>所得租稅協定</t>
  </si>
  <si>
    <t>證號別</t>
  </si>
  <si>
    <t>身高</t>
  </si>
  <si>
    <t>體重</t>
  </si>
  <si>
    <t>生日</t>
  </si>
  <si>
    <t>不入預算人力</t>
  </si>
  <si>
    <t>不入實際人力</t>
  </si>
  <si>
    <t>舊身分證</t>
  </si>
  <si>
    <t>舊系統號</t>
  </si>
  <si>
    <t>原始工號</t>
  </si>
  <si>
    <t>省級代碼</t>
  </si>
  <si>
    <t>地級代碼</t>
  </si>
  <si>
    <t>縣級代碼</t>
  </si>
  <si>
    <t>所得憑單填發方式</t>
  </si>
  <si>
    <t>本給付年度內按所得人護照入出境章戳日期累計在華已滿183天</t>
  </si>
  <si>
    <t>實際工作年限(月)</t>
  </si>
  <si>
    <t>戶籍地區</t>
  </si>
  <si>
    <t>戶籍郵遞區號</t>
  </si>
  <si>
    <t>戶籍住址</t>
  </si>
  <si>
    <t>英文戶籍住址</t>
  </si>
  <si>
    <t>通訊地區</t>
  </si>
  <si>
    <t>通訊郵遞區號</t>
  </si>
  <si>
    <t>英文通訊地址</t>
  </si>
  <si>
    <t>辦公室電話(1)</t>
  </si>
  <si>
    <t>辦公室電話(2)</t>
  </si>
  <si>
    <t>個人EMAIL</t>
  </si>
  <si>
    <t>主要聯絡人</t>
  </si>
  <si>
    <t>電話一</t>
  </si>
  <si>
    <t>電話二</t>
  </si>
  <si>
    <t>地區</t>
  </si>
  <si>
    <t>郵遞區號</t>
  </si>
  <si>
    <t>地址</t>
  </si>
  <si>
    <t>英文地址</t>
  </si>
  <si>
    <t>職務代理人1</t>
  </si>
  <si>
    <t>職務代理人2</t>
  </si>
  <si>
    <t>職務代理人3</t>
  </si>
  <si>
    <t>廠別</t>
  </si>
  <si>
    <t>站別</t>
  </si>
  <si>
    <t>工作區域</t>
  </si>
  <si>
    <t>工作地點</t>
  </si>
  <si>
    <t>專案</t>
  </si>
  <si>
    <t>產品別</t>
  </si>
  <si>
    <t>族群身份</t>
  </si>
  <si>
    <t>仲介單位</t>
  </si>
  <si>
    <t>直接/間接員工</t>
  </si>
  <si>
    <t>直接/間接員工類型</t>
  </si>
  <si>
    <t>員工型態</t>
  </si>
  <si>
    <t>責任制</t>
  </si>
  <si>
    <r>
      <t>責任區分</t>
    </r>
    <r>
      <rPr>
        <sz val="10"/>
        <color rgb="FFC00000"/>
        <rFont val="微軟正黑體"/>
        <family val="2"/>
        <charset val="136"/>
      </rPr>
      <t>（更名為*招募管道）</t>
    </r>
    <phoneticPr fontId="2" type="noConversion"/>
  </si>
  <si>
    <t>一階主管</t>
  </si>
  <si>
    <t>二階主管</t>
  </si>
  <si>
    <t>年度稅報及退休分類</t>
  </si>
  <si>
    <t>是否派駐</t>
  </si>
  <si>
    <t>派駐地部門</t>
  </si>
  <si>
    <t>適用勞退舊制</t>
  </si>
  <si>
    <t>舊制轉換新制日</t>
  </si>
  <si>
    <t>出勤異常通知</t>
  </si>
  <si>
    <t>出勤異常EMAIL</t>
  </si>
  <si>
    <t>薪資條發送EMAIL</t>
  </si>
  <si>
    <t>薪資條發送方式</t>
  </si>
  <si>
    <t>薪資項目名稱顯示</t>
  </si>
  <si>
    <t>薪資條報表樣版</t>
  </si>
  <si>
    <t>補加扣款報表樣版</t>
  </si>
  <si>
    <t>自訂欄位1</t>
  </si>
  <si>
    <t>自訂欄位2</t>
  </si>
  <si>
    <t>自訂欄位3</t>
  </si>
  <si>
    <t>自訂欄位4</t>
  </si>
  <si>
    <t>自訂欄位5</t>
  </si>
  <si>
    <t>欄位說明</t>
  </si>
  <si>
    <t>0:正確
1:A 原始號碼錯誤
2:B 錯誤但無從查起</t>
  </si>
  <si>
    <t>0:0:本國個人
1:1:事業團體
3:3:在中華民國境內住滿183天之外僑或大陸地區人民
5:5:在中華民國境內未住滿183天之大陸地區人民
6:6:在大陸地區單位
7:7:在中華民國境內未住滿183天之外僑
8:8:總機構在中華民國境外之法人、團體或其他機構
9:9:所得人為在中華民國境內未住滿183天且已除戶之本國個人</t>
  </si>
  <si>
    <t>99:
0:男
1:女</t>
  </si>
  <si>
    <r>
      <t xml:space="preserve">99:
0:未婚
1:已婚
</t>
    </r>
    <r>
      <rPr>
        <strike/>
        <sz val="10"/>
        <color rgb="FF00B0F0"/>
        <rFont val="微軟正黑體"/>
        <family val="2"/>
        <charset val="136"/>
      </rPr>
      <t>2:單身</t>
    </r>
    <phoneticPr fontId="2" type="noConversion"/>
  </si>
  <si>
    <t>99:
0:A
1:B
2:O
3:AB
4:其他</t>
  </si>
  <si>
    <t>99:
0:基隆市
1:台北市
2:新北市
3:桃園市
4:新竹市
5:新竹縣
6:苗栗縣
7:台中市
8:南投縣
9:彰化縣
10:嘉義市
11:雲林縣
12:台南市
13:嘉義縣
14:高雄市
15:屏東縣
16:台東縣
17:花蓮縣
18:宜蘭縣
19:金門縣
20:澎湖縣
21:連江縣
22:其他</t>
    <phoneticPr fontId="2" type="noConversion"/>
  </si>
  <si>
    <t>0:
1:免填發憑(適用於證號別0、3)
2:電子憑單
3:紙本憑單</t>
  </si>
  <si>
    <t>填寫公司email</t>
    <phoneticPr fontId="2" type="noConversion"/>
  </si>
  <si>
    <t>0:男
1:女</t>
  </si>
  <si>
    <t>0:直接員工
1:間接員工</t>
  </si>
  <si>
    <t>0:經常性員工
1:臨時性員工</t>
  </si>
  <si>
    <t>0:否
1:是</t>
  </si>
  <si>
    <t>0:
1:雇主(董事長)
2:委任經理人(副總級以上)
3:員工續採舊制
4:員工採新制保留舊制年資
5:員工採新制不具舊制年資</t>
  </si>
  <si>
    <t>0:EMail
1:報表列印</t>
  </si>
  <si>
    <t>0:預設
1:自訂名稱1
2:自訂名稱2
3:自訂名稱3
4:自訂名稱4
5:自訂名稱5</t>
  </si>
  <si>
    <t>人員學歷設定</t>
  </si>
  <si>
    <t>TMP_EDUBGID</t>
  </si>
  <si>
    <t>TMP_SCHOOLID</t>
  </si>
  <si>
    <t>TMP_MAJORSID</t>
  </si>
  <si>
    <t>GRADUATE</t>
  </si>
  <si>
    <t>ISTOP</t>
  </si>
  <si>
    <t>STARTDATE</t>
  </si>
  <si>
    <t>ENDDATE</t>
  </si>
  <si>
    <t>TMP_SCOUNTRYID</t>
  </si>
  <si>
    <t>學歷</t>
  </si>
  <si>
    <t>學校</t>
  </si>
  <si>
    <t>科系</t>
  </si>
  <si>
    <t>畢業</t>
  </si>
  <si>
    <t>為最高學歷否</t>
  </si>
  <si>
    <t>開始年月</t>
  </si>
  <si>
    <t>結束年月</t>
  </si>
  <si>
    <t>留學國家</t>
  </si>
  <si>
    <t>證照資料設定</t>
  </si>
  <si>
    <t>LICENSEID</t>
  </si>
  <si>
    <t>LICENSENAME</t>
  </si>
  <si>
    <t>GETDATE</t>
  </si>
  <si>
    <t>VALIDDATE</t>
  </si>
  <si>
    <t>證照編號</t>
  </si>
  <si>
    <t>證照名稱</t>
  </si>
  <si>
    <t>取得日期</t>
  </si>
  <si>
    <t>人員經歷設定</t>
  </si>
  <si>
    <t>JOBCOMPANYNAME</t>
  </si>
  <si>
    <t>JOBPOSITION</t>
  </si>
  <si>
    <t>JOBPOST</t>
  </si>
  <si>
    <t>SALARY</t>
  </si>
  <si>
    <t>公司名稱</t>
  </si>
  <si>
    <t>職位名稱</t>
  </si>
  <si>
    <t>YYYYMM</t>
    <phoneticPr fontId="2" type="noConversion"/>
  </si>
  <si>
    <t>家庭成員設定</t>
  </si>
  <si>
    <t>DEPENDNAME</t>
  </si>
  <si>
    <t>DEPENDSEX</t>
  </si>
  <si>
    <t>DEPENDIDNO</t>
  </si>
  <si>
    <t>DEPENDRELATION</t>
  </si>
  <si>
    <t>TMP_DEPENDCOUNTRYID</t>
  </si>
  <si>
    <t>DEPENDEXPATRIATE</t>
  </si>
  <si>
    <t>MOBILE</t>
  </si>
  <si>
    <t>TELNO1</t>
  </si>
  <si>
    <t>TELNO2</t>
  </si>
  <si>
    <t>ADDRESS</t>
  </si>
  <si>
    <t>PASSPORTENGNAME</t>
  </si>
  <si>
    <t>PASSPORTNO</t>
  </si>
  <si>
    <t>PASSPORTYM</t>
  </si>
  <si>
    <t>身份證字號</t>
  </si>
  <si>
    <t>關係稱謂</t>
  </si>
  <si>
    <t>國籍代碼</t>
  </si>
  <si>
    <t>外籍</t>
  </si>
  <si>
    <t>聯絡電話(1)</t>
  </si>
  <si>
    <t>聯絡電話(2)</t>
  </si>
  <si>
    <t>聯絡地址</t>
  </si>
  <si>
    <t>護照英文姓名</t>
  </si>
  <si>
    <t>護照號碼</t>
  </si>
  <si>
    <t>護照有效期限年月</t>
  </si>
  <si>
    <t>11:配偶
12:父母
13:子女
14:祖父母
15:孫子女
16:外祖父母
17:外孫子女
18:曾祖父母
19:外曾祖父母
20:受監護人
99:其他</t>
  </si>
  <si>
    <r>
      <t>(</t>
    </r>
    <r>
      <rPr>
        <sz val="10"/>
        <color rgb="FF00B050"/>
        <rFont val="細明體"/>
        <family val="3"/>
        <charset val="136"/>
      </rPr>
      <t>註：家庭成員職稱</t>
    </r>
    <r>
      <rPr>
        <sz val="10"/>
        <color rgb="FF00B050"/>
        <rFont val="Tahoma"/>
        <family val="2"/>
      </rPr>
      <t>)</t>
    </r>
    <phoneticPr fontId="2" type="noConversion"/>
  </si>
  <si>
    <t>薪資帳戶設定</t>
  </si>
  <si>
    <t>SUITABLETYPE</t>
  </si>
  <si>
    <t>ENABLE</t>
  </si>
  <si>
    <t>SALARYPAYTYPE</t>
  </si>
  <si>
    <t>BANKRATE</t>
  </si>
  <si>
    <t>CASERATE</t>
  </si>
  <si>
    <t>FIXEDMONEY</t>
  </si>
  <si>
    <t>TMP_BANKID</t>
  </si>
  <si>
    <t>SALACCOUNTID</t>
  </si>
  <si>
    <t>SALACCOUNTNAME</t>
  </si>
  <si>
    <t>REMAINACCOUNT</t>
  </si>
  <si>
    <t>TMP_SCURRENCYID</t>
  </si>
  <si>
    <t>RATETYPE</t>
  </si>
  <si>
    <t>RATE</t>
  </si>
  <si>
    <t>PROTECTACCOUNT</t>
  </si>
  <si>
    <t>適用類別</t>
  </si>
  <si>
    <t>啟用</t>
  </si>
  <si>
    <t>分配方式</t>
  </si>
  <si>
    <t>銀行比值</t>
  </si>
  <si>
    <t>現金比值</t>
  </si>
  <si>
    <t>固定金額</t>
  </si>
  <si>
    <t>收款銀行</t>
  </si>
  <si>
    <t>收款帳號</t>
  </si>
  <si>
    <t>帳戶姓名</t>
  </si>
  <si>
    <t>帳戶身分證號</t>
  </si>
  <si>
    <t>餘額歸屬</t>
  </si>
  <si>
    <t>實發幣別</t>
  </si>
  <si>
    <t>匯率類型</t>
  </si>
  <si>
    <t>匯率</t>
  </si>
  <si>
    <t>入薪資保護專戶</t>
  </si>
  <si>
    <t>0:單次薪資/各類所得補加扣款單
1:每月薪資單
2:兩者</t>
    <phoneticPr fontId="2" type="noConversion"/>
  </si>
  <si>
    <t>0:現金
1:銀行
2:兩者</t>
  </si>
  <si>
    <t>0:固定匯率
1:變動匯率</t>
  </si>
  <si>
    <t>013</t>
    <phoneticPr fontId="2" type="noConversion"/>
  </si>
  <si>
    <t>NTD</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</si>
</sst>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dd"/>
    <numFmt numFmtId="165" formatCode="[$-409]d\-mmm\-yy;@"/>
    <numFmt numFmtId="166" formatCode="#"/>
  </numFmts>
  <fonts count="45">
    <font>
      <sz val="12"/>
      <color theme="1"/>
      <name val="新細明體"/>
      <family val="2"/>
      <charset val="136"/>
      <scheme val="minor"/>
    </font>
    <font>
      <sz val="12"/>
      <color theme="1"/>
      <name val="新細明體"/>
      <family val="1"/>
      <charset val="136"/>
      <scheme val="major"/>
    </font>
    <font>
      <sz val="9"/>
      <name val="新細明體"/>
      <family val="2"/>
      <charset val="136"/>
      <scheme val="minor"/>
    </font>
    <font>
      <b/>
      <sz val="9"/>
      <color theme="0" tint="-0.499984740745262"/>
      <name val="新細明體"/>
      <family val="1"/>
      <charset val="136"/>
      <scheme val="major"/>
    </font>
    <font>
      <sz val="9"/>
      <color theme="1"/>
      <name val="新細明體"/>
      <family val="1"/>
      <charset val="136"/>
      <scheme val="major"/>
    </font>
    <font>
      <sz val="9"/>
      <color theme="0" tint="-0.34998626667073579"/>
      <name val="新細明體"/>
      <family val="1"/>
      <charset val="136"/>
      <scheme val="major"/>
    </font>
    <font>
      <b/>
      <sz val="12"/>
      <color theme="1"/>
      <name val="新細明體"/>
      <family val="1"/>
      <charset val="136"/>
      <scheme val="major"/>
    </font>
    <font>
      <u/>
      <sz val="12"/>
      <color theme="10"/>
      <name val="新細明體"/>
      <family val="2"/>
      <charset val="136"/>
      <scheme val="minor"/>
    </font>
    <font>
      <u/>
      <sz val="9"/>
      <color theme="10"/>
      <name val="新細明體"/>
      <family val="2"/>
      <charset val="136"/>
      <scheme val="minor"/>
    </font>
    <font>
      <sz val="9"/>
      <name val="新細明體"/>
      <family val="1"/>
      <charset val="136"/>
      <scheme val="major"/>
    </font>
    <font>
      <b/>
      <sz val="9"/>
      <color theme="1"/>
      <name val="新細明體"/>
      <family val="1"/>
      <charset val="136"/>
      <scheme val="major"/>
    </font>
    <font>
      <sz val="10"/>
      <color theme="1"/>
      <name val="新細明體"/>
      <family val="1"/>
      <charset val="136"/>
      <scheme val="major"/>
    </font>
    <font>
      <sz val="10"/>
      <name val="Tahoma"/>
      <family val="2"/>
    </font>
    <font>
      <sz val="12"/>
      <color theme="1"/>
      <name val="微軟正黑體"/>
      <family val="2"/>
      <charset val="136"/>
    </font>
    <font>
      <b/>
      <sz val="16"/>
      <name val="微軟正黑體"/>
      <family val="2"/>
      <charset val="136"/>
    </font>
    <font>
      <sz val="10"/>
      <name val="微軟正黑體"/>
      <family val="2"/>
      <charset val="136"/>
    </font>
    <font>
      <sz val="10"/>
      <color rgb="FF0000FF"/>
      <name val="微軟正黑體"/>
      <family val="2"/>
      <charset val="136"/>
    </font>
    <font>
      <sz val="12"/>
      <color rgb="FF000000"/>
      <name val="微軟正黑體"/>
      <family val="2"/>
      <charset val="136"/>
    </font>
    <font>
      <sz val="10"/>
      <color rgb="FF00B050"/>
      <name val="微軟正黑體"/>
      <family val="2"/>
      <charset val="136"/>
    </font>
    <font>
      <sz val="12"/>
      <color rgb="FF0070C0"/>
      <name val="微軟正黑體"/>
      <family val="2"/>
      <charset val="136"/>
    </font>
    <font>
      <sz val="11"/>
      <color theme="1"/>
      <name val="新細明體"/>
      <family val="1"/>
      <charset val="136"/>
      <scheme val="major"/>
    </font>
    <font>
      <sz val="10"/>
      <color theme="1"/>
      <name val="新細明體"/>
      <family val="1"/>
      <charset val="136"/>
    </font>
    <font>
      <b/>
      <sz val="9"/>
      <color theme="1"/>
      <name val="新細明體"/>
      <family val="1"/>
      <charset val="136"/>
    </font>
    <font>
      <sz val="11"/>
      <color theme="0" tint="-0.499984740745262"/>
      <name val="新細明體"/>
      <family val="1"/>
      <charset val="136"/>
      <scheme val="major"/>
    </font>
    <font>
      <sz val="10"/>
      <color rgb="FF00B050"/>
      <name val="Tahoma"/>
      <family val="2"/>
    </font>
    <font>
      <sz val="10"/>
      <color rgb="FF00B050"/>
      <name val="細明體"/>
      <family val="3"/>
      <charset val="136"/>
    </font>
    <font>
      <strike/>
      <sz val="10"/>
      <color rgb="FF00B0F0"/>
      <name val="微軟正黑體"/>
      <family val="2"/>
      <charset val="136"/>
    </font>
    <font>
      <sz val="9"/>
      <color rgb="FF0070C0"/>
      <name val="新細明體"/>
      <family val="1"/>
      <charset val="136"/>
      <scheme val="major"/>
    </font>
    <font>
      <sz val="9"/>
      <color rgb="FF666633"/>
      <name val="新細明體"/>
      <family val="1"/>
      <charset val="136"/>
      <scheme val="major"/>
    </font>
    <font>
      <sz val="8"/>
      <color rgb="FF0070C0"/>
      <name val="新細明體"/>
      <family val="1"/>
      <charset val="136"/>
      <scheme val="major"/>
    </font>
    <font>
      <sz val="9"/>
      <color theme="1"/>
      <name val="新細明體"/>
      <family val="1"/>
      <charset val="136"/>
    </font>
    <font>
      <sz val="10"/>
      <color rgb="FFC00000"/>
      <name val="微軟正黑體"/>
      <family val="2"/>
      <charset val="136"/>
    </font>
    <font>
      <b/>
      <sz val="14"/>
      <name val="微軟正黑體"/>
      <family val="2"/>
      <charset val="136"/>
    </font>
    <font>
      <sz val="9"/>
      <color theme="0" tint="-0.499984740745262"/>
      <name val="新細明體"/>
      <family val="1"/>
      <charset val="136"/>
      <scheme val="major"/>
    </font>
    <font>
      <sz val="12"/>
      <color rgb="FFFF0000"/>
      <name val="新細明體"/>
      <family val="2"/>
      <charset val="136"/>
      <scheme val="minor"/>
    </font>
    <font>
      <b/>
      <sz val="9"/>
      <color rgb="FF4F4F4F"/>
      <name val="Arial"/>
      <family val="2"/>
    </font>
    <font>
      <b/>
      <sz val="12"/>
      <color theme="1"/>
      <name val="微軟正黑體"/>
      <family val="2"/>
      <charset val="136"/>
    </font>
    <font>
      <b/>
      <u/>
      <sz val="12"/>
      <color theme="1"/>
      <name val="微軟正黑體"/>
      <family val="2"/>
      <charset val="136"/>
    </font>
    <font>
      <b/>
      <sz val="12"/>
      <color rgb="FF114A5B"/>
      <name val="Arial"/>
      <family val="2"/>
    </font>
    <font>
      <b/>
      <sz val="12"/>
      <color rgb="FF000000"/>
      <name val="Arial"/>
      <family val="2"/>
    </font>
    <font>
      <sz val="12"/>
      <color rgb="FFFF0000"/>
      <name val="微軟正黑體"/>
      <family val="2"/>
      <charset val="136"/>
    </font>
    <font>
      <b/>
      <sz val="12"/>
      <color rgb="FF000000"/>
      <name val="微軟正黑體"/>
      <family val="2"/>
      <charset val="136"/>
    </font>
    <font>
      <sz val="9"/>
      <color theme="1"/>
      <name val="Arial"/>
      <family val="2"/>
    </font>
    <font>
      <b/>
      <sz val="12"/>
      <color rgb="FF4F4F4F"/>
      <name val="微軟正黑體"/>
      <family val="2"/>
      <charset val="136"/>
    </font>
    <font>
      <u/>
      <sz val="12"/>
      <color theme="10"/>
      <name val="新細明體"/>
      <family val="1"/>
      <charset val="136"/>
      <scheme val="minor"/>
    </font>
  </fonts>
  <fills count="18">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rgb="FFCCFF99"/>
        <bgColor indexed="64"/>
      </patternFill>
    </fill>
    <fill>
      <patternFill patternType="solid">
        <fgColor rgb="FFFFFFCC"/>
        <bgColor indexed="64"/>
      </patternFill>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rgb="FFFDE6D3"/>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rgb="FFFFFF99"/>
        <bgColor indexed="64"/>
      </patternFill>
    </fill>
    <fill>
      <patternFill patternType="solid">
        <fgColor rgb="FFFFFFFF"/>
        <bgColor indexed="64"/>
      </patternFill>
    </fill>
    <fill>
      <patternFill patternType="solid">
        <fgColor rgb="FFFFFF00"/>
        <bgColor indexed="64"/>
      </patternFill>
    </fill>
    <fill>
      <patternFill patternType="solid">
        <fgColor theme="5" tint="0.79998168889431442"/>
        <bgColor indexed="64"/>
      </patternFill>
    </fill>
  </fills>
  <borders count="10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medium">
        <color indexed="64"/>
      </right>
      <top/>
      <bottom style="medium">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medium">
        <color indexed="64"/>
      </left>
      <right style="dashed">
        <color indexed="64"/>
      </right>
      <top style="medium">
        <color indexed="64"/>
      </top>
      <bottom style="dashed">
        <color indexed="64"/>
      </bottom>
      <diagonal/>
    </border>
    <border>
      <left style="dashed">
        <color indexed="64"/>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medium">
        <color indexed="64"/>
      </top>
      <bottom style="dashed">
        <color indexed="64"/>
      </bottom>
      <diagonal/>
    </border>
    <border>
      <left/>
      <right style="dashed">
        <color indexed="64"/>
      </right>
      <top style="medium">
        <color indexed="64"/>
      </top>
      <bottom style="dashed">
        <color indexed="64"/>
      </bottom>
      <diagonal/>
    </border>
    <border>
      <left style="medium">
        <color indexed="64"/>
      </left>
      <right/>
      <top style="dashed">
        <color indexed="64"/>
      </top>
      <bottom style="medium">
        <color indexed="64"/>
      </bottom>
      <diagonal/>
    </border>
    <border>
      <left/>
      <right style="dashed">
        <color indexed="64"/>
      </right>
      <top style="dashed">
        <color indexed="64"/>
      </top>
      <bottom style="medium">
        <color indexed="64"/>
      </bottom>
      <diagonal/>
    </border>
    <border>
      <left/>
      <right/>
      <top style="medium">
        <color indexed="64"/>
      </top>
      <bottom style="dashed">
        <color indexed="64"/>
      </bottom>
      <diagonal/>
    </border>
    <border>
      <left style="thin">
        <color indexed="64"/>
      </left>
      <right style="thin">
        <color indexed="64"/>
      </right>
      <top style="thin">
        <color indexed="64"/>
      </top>
      <bottom style="thin">
        <color indexed="64"/>
      </bottom>
      <diagonal/>
    </border>
    <border>
      <left/>
      <right/>
      <top/>
      <bottom style="dotted">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dotted">
        <color indexed="64"/>
      </right>
      <top style="dotted">
        <color indexed="64"/>
      </top>
      <bottom style="medium">
        <color indexed="64"/>
      </bottom>
      <diagonal/>
    </border>
    <border>
      <left style="thin">
        <color indexed="64"/>
      </left>
      <right/>
      <top/>
      <bottom style="dotted">
        <color indexed="64"/>
      </bottom>
      <diagonal/>
    </border>
    <border>
      <left/>
      <right style="thin">
        <color indexed="64"/>
      </right>
      <top/>
      <bottom style="dotted">
        <color indexed="64"/>
      </bottom>
      <diagonal/>
    </border>
    <border>
      <left/>
      <right style="thin">
        <color indexed="64"/>
      </right>
      <top/>
      <bottom style="medium">
        <color indexed="64"/>
      </bottom>
      <diagonal/>
    </border>
    <border>
      <left style="thin">
        <color indexed="64"/>
      </left>
      <right style="dotted">
        <color indexed="64"/>
      </right>
      <top style="dotted">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medium">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dashed">
        <color indexed="64"/>
      </right>
      <top style="medium">
        <color indexed="64"/>
      </top>
      <bottom/>
      <diagonal/>
    </border>
    <border>
      <left style="dashed">
        <color indexed="64"/>
      </left>
      <right style="dashed">
        <color indexed="64"/>
      </right>
      <top style="medium">
        <color indexed="64"/>
      </top>
      <bottom/>
      <diagonal/>
    </border>
    <border>
      <left style="dashed">
        <color indexed="64"/>
      </left>
      <right/>
      <top style="medium">
        <color indexed="64"/>
      </top>
      <bottom/>
      <diagonal/>
    </border>
    <border>
      <left style="medium">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medium">
        <color indexed="64"/>
      </left>
      <right style="dashed">
        <color indexed="64"/>
      </right>
      <top/>
      <bottom style="medium">
        <color indexed="64"/>
      </bottom>
      <diagonal/>
    </border>
    <border>
      <left style="medium">
        <color indexed="64"/>
      </left>
      <right style="dashed">
        <color indexed="64"/>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style="dashed">
        <color indexed="64"/>
      </right>
      <top/>
      <bottom style="dashed">
        <color indexed="64"/>
      </bottom>
      <diagonal/>
    </border>
    <border>
      <left style="thin">
        <color indexed="64"/>
      </left>
      <right style="thin">
        <color indexed="64"/>
      </right>
      <top/>
      <bottom/>
      <diagonal/>
    </border>
    <border>
      <left style="medium">
        <color indexed="64"/>
      </left>
      <right style="thin">
        <color indexed="64"/>
      </right>
      <top style="dashed">
        <color indexed="64"/>
      </top>
      <bottom style="medium">
        <color indexed="64"/>
      </bottom>
      <diagonal/>
    </border>
    <border>
      <left style="medium">
        <color indexed="64"/>
      </left>
      <right style="dashed">
        <color indexed="64"/>
      </right>
      <top style="dashed">
        <color indexed="64"/>
      </top>
      <bottom style="medium">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dotted">
        <color indexed="64"/>
      </left>
      <right/>
      <top style="dotted">
        <color indexed="64"/>
      </top>
      <bottom/>
      <diagonal/>
    </border>
    <border>
      <left style="dashed">
        <color indexed="64"/>
      </left>
      <right/>
      <top/>
      <bottom style="medium">
        <color indexed="64"/>
      </bottom>
      <diagonal/>
    </border>
    <border>
      <left style="medium">
        <color indexed="64"/>
      </left>
      <right/>
      <top/>
      <bottom style="dotted">
        <color indexed="64"/>
      </bottom>
      <diagonal/>
    </border>
    <border>
      <left/>
      <right style="medium">
        <color indexed="64"/>
      </right>
      <top/>
      <bottom style="dotted">
        <color indexed="64"/>
      </bottom>
      <diagonal/>
    </border>
    <border>
      <left/>
      <right style="dotted">
        <color indexed="64"/>
      </right>
      <top/>
      <bottom style="dotted">
        <color indexed="64"/>
      </bottom>
      <diagonal/>
    </border>
    <border>
      <left style="medium">
        <color indexed="64"/>
      </left>
      <right style="dashed">
        <color indexed="64"/>
      </right>
      <top style="medium">
        <color indexed="64"/>
      </top>
      <bottom style="medium">
        <color indexed="64"/>
      </bottom>
      <diagonal/>
    </border>
    <border>
      <left style="dashed">
        <color indexed="64"/>
      </left>
      <right/>
      <top style="medium">
        <color indexed="64"/>
      </top>
      <bottom style="medium">
        <color indexed="64"/>
      </bottom>
      <diagonal/>
    </border>
    <border>
      <left style="dotted">
        <color indexed="64"/>
      </left>
      <right/>
      <top/>
      <bottom/>
      <diagonal/>
    </border>
    <border>
      <left style="thick">
        <color theme="9" tint="-0.499984740745262"/>
      </left>
      <right style="dashed">
        <color theme="9" tint="-0.499984740745262"/>
      </right>
      <top style="thick">
        <color theme="9" tint="-0.499984740745262"/>
      </top>
      <bottom style="dashed">
        <color theme="9" tint="-0.499984740745262"/>
      </bottom>
      <diagonal/>
    </border>
    <border>
      <left style="dashed">
        <color theme="9" tint="-0.499984740745262"/>
      </left>
      <right style="thick">
        <color theme="9" tint="-0.499984740745262"/>
      </right>
      <top style="thick">
        <color theme="9" tint="-0.499984740745262"/>
      </top>
      <bottom style="dashed">
        <color theme="9" tint="-0.499984740745262"/>
      </bottom>
      <diagonal/>
    </border>
    <border>
      <left style="thick">
        <color theme="9" tint="-0.499984740745262"/>
      </left>
      <right style="dashed">
        <color theme="9" tint="-0.499984740745262"/>
      </right>
      <top style="dashed">
        <color theme="9" tint="-0.499984740745262"/>
      </top>
      <bottom style="dashed">
        <color theme="9" tint="-0.499984740745262"/>
      </bottom>
      <diagonal/>
    </border>
    <border>
      <left style="dashed">
        <color theme="9" tint="-0.499984740745262"/>
      </left>
      <right style="thick">
        <color theme="9" tint="-0.499984740745262"/>
      </right>
      <top style="dashed">
        <color theme="9" tint="-0.499984740745262"/>
      </top>
      <bottom style="dashed">
        <color theme="9" tint="-0.499984740745262"/>
      </bottom>
      <diagonal/>
    </border>
    <border>
      <left style="thick">
        <color theme="9" tint="-0.499984740745262"/>
      </left>
      <right style="dashed">
        <color theme="9" tint="-0.499984740745262"/>
      </right>
      <top style="dashed">
        <color theme="9" tint="-0.499984740745262"/>
      </top>
      <bottom style="thick">
        <color theme="9" tint="-0.499984740745262"/>
      </bottom>
      <diagonal/>
    </border>
    <border>
      <left style="dashed">
        <color theme="9" tint="-0.499984740745262"/>
      </left>
      <right style="thick">
        <color theme="9" tint="-0.499984740745262"/>
      </right>
      <top style="dashed">
        <color theme="9" tint="-0.499984740745262"/>
      </top>
      <bottom style="thick">
        <color theme="9" tint="-0.499984740745262"/>
      </bottom>
      <diagonal/>
    </border>
    <border>
      <left style="thick">
        <color theme="9" tint="-0.499984740745262"/>
      </left>
      <right/>
      <top style="thick">
        <color theme="9" tint="-0.499984740745262"/>
      </top>
      <bottom style="dashed">
        <color theme="9" tint="-0.499984740745262"/>
      </bottom>
      <diagonal/>
    </border>
    <border>
      <left/>
      <right/>
      <top style="thick">
        <color theme="9" tint="-0.499984740745262"/>
      </top>
      <bottom style="dashed">
        <color theme="9" tint="-0.499984740745262"/>
      </bottom>
      <diagonal/>
    </border>
    <border>
      <left/>
      <right style="thick">
        <color theme="9" tint="-0.499984740745262"/>
      </right>
      <top style="thick">
        <color theme="9" tint="-0.499984740745262"/>
      </top>
      <bottom style="dashed">
        <color theme="9" tint="-0.499984740745262"/>
      </bottom>
      <diagonal/>
    </border>
    <border>
      <left style="thick">
        <color theme="9" tint="-0.499984740745262"/>
      </left>
      <right/>
      <top style="dashed">
        <color theme="9" tint="-0.499984740745262"/>
      </top>
      <bottom style="dashed">
        <color theme="9" tint="-0.499984740745262"/>
      </bottom>
      <diagonal/>
    </border>
    <border>
      <left/>
      <right/>
      <top style="dashed">
        <color theme="9" tint="-0.499984740745262"/>
      </top>
      <bottom style="dashed">
        <color theme="9" tint="-0.499984740745262"/>
      </bottom>
      <diagonal/>
    </border>
    <border>
      <left/>
      <right style="thick">
        <color theme="9" tint="-0.499984740745262"/>
      </right>
      <top style="dashed">
        <color theme="9" tint="-0.499984740745262"/>
      </top>
      <bottom style="dashed">
        <color theme="9" tint="-0.499984740745262"/>
      </bottom>
      <diagonal/>
    </border>
    <border>
      <left style="thick">
        <color theme="9" tint="-0.499984740745262"/>
      </left>
      <right/>
      <top style="dashed">
        <color theme="9" tint="-0.499984740745262"/>
      </top>
      <bottom style="thick">
        <color theme="9" tint="-0.499984740745262"/>
      </bottom>
      <diagonal/>
    </border>
    <border>
      <left/>
      <right/>
      <top style="dashed">
        <color theme="9" tint="-0.499984740745262"/>
      </top>
      <bottom style="thick">
        <color theme="9" tint="-0.499984740745262"/>
      </bottom>
      <diagonal/>
    </border>
    <border>
      <left/>
      <right style="thick">
        <color theme="9" tint="-0.499984740745262"/>
      </right>
      <top style="dashed">
        <color theme="9" tint="-0.499984740745262"/>
      </top>
      <bottom style="thick">
        <color theme="9" tint="-0.499984740745262"/>
      </bottom>
      <diagonal/>
    </border>
    <border diagonalUp="1">
      <left/>
      <right/>
      <top/>
      <bottom/>
      <diagonal style="thin">
        <color auto="1"/>
      </diagonal>
    </border>
  </borders>
  <cellStyleXfs count="3">
    <xf numFmtId="0" fontId="0" fillId="0" borderId="0">
      <alignment vertical="center"/>
    </xf>
    <xf numFmtId="0" fontId="7" fillId="0" borderId="0" applyNumberFormat="0" applyFill="0" applyBorder="0" applyAlignment="0" applyProtection="0">
      <alignment vertical="center"/>
    </xf>
    <xf numFmtId="0" fontId="12" fillId="0" borderId="0"/>
  </cellStyleXfs>
  <cellXfs count="511">
    <xf numFmtId="0" fontId="0" fillId="0" borderId="0" xfId="0">
      <alignment vertical="center"/>
    </xf>
    <xf numFmtId="0" fontId="13" fillId="6" borderId="0" xfId="0" applyFont="1" applyFill="1">
      <alignment vertical="center"/>
    </xf>
    <xf numFmtId="49" fontId="13" fillId="6" borderId="0" xfId="0" applyNumberFormat="1" applyFont="1" applyFill="1" applyAlignment="1">
      <alignment horizontal="left" vertical="center"/>
    </xf>
    <xf numFmtId="0" fontId="13" fillId="0" borderId="0" xfId="0" applyFont="1">
      <alignment vertical="center"/>
    </xf>
    <xf numFmtId="49" fontId="13" fillId="0" borderId="0" xfId="0" applyNumberFormat="1" applyFont="1" applyAlignment="1">
      <alignment horizontal="left" vertical="center"/>
    </xf>
    <xf numFmtId="0" fontId="14" fillId="7" borderId="0" xfId="2" applyFont="1" applyFill="1" applyAlignment="1">
      <alignment horizontal="left" vertical="center"/>
    </xf>
    <xf numFmtId="0" fontId="15" fillId="7" borderId="0" xfId="2" applyFont="1" applyFill="1" applyAlignment="1">
      <alignment horizontal="left"/>
    </xf>
    <xf numFmtId="0" fontId="15" fillId="0" borderId="0" xfId="2" applyFont="1" applyAlignment="1">
      <alignment horizontal="left"/>
    </xf>
    <xf numFmtId="0" fontId="16" fillId="7" borderId="0" xfId="2" applyFont="1" applyFill="1" applyAlignment="1">
      <alignment horizontal="left"/>
    </xf>
    <xf numFmtId="0" fontId="15" fillId="7" borderId="0" xfId="2" applyFont="1" applyFill="1" applyAlignment="1">
      <alignment horizontal="left" vertical="center"/>
    </xf>
    <xf numFmtId="0" fontId="16" fillId="7" borderId="0" xfId="2" applyFont="1" applyFill="1" applyAlignment="1">
      <alignment horizontal="left" vertical="center"/>
    </xf>
    <xf numFmtId="49" fontId="16" fillId="7" borderId="0" xfId="2" applyNumberFormat="1" applyFont="1" applyFill="1" applyAlignment="1">
      <alignment horizontal="left" vertical="center"/>
    </xf>
    <xf numFmtId="49" fontId="15" fillId="7" borderId="0" xfId="2" applyNumberFormat="1" applyFont="1" applyFill="1" applyAlignment="1">
      <alignment horizontal="left" vertical="center"/>
    </xf>
    <xf numFmtId="0" fontId="15" fillId="0" borderId="0" xfId="2" applyFont="1" applyAlignment="1">
      <alignment horizontal="left" vertical="center"/>
    </xf>
    <xf numFmtId="0" fontId="15" fillId="7" borderId="0" xfId="2" applyFont="1" applyFill="1" applyAlignment="1">
      <alignment horizontal="left" vertical="top"/>
    </xf>
    <xf numFmtId="164" fontId="15" fillId="7" borderId="0" xfId="2" applyNumberFormat="1" applyFont="1" applyFill="1" applyAlignment="1">
      <alignment horizontal="left" vertical="top"/>
    </xf>
    <xf numFmtId="0" fontId="15" fillId="7" borderId="0" xfId="2" applyFont="1" applyFill="1"/>
    <xf numFmtId="0" fontId="15" fillId="0" borderId="0" xfId="2" applyFont="1"/>
    <xf numFmtId="49" fontId="15" fillId="7" borderId="0" xfId="2" applyNumberFormat="1" applyFont="1" applyFill="1" applyAlignment="1">
      <alignment horizontal="left"/>
    </xf>
    <xf numFmtId="0" fontId="13" fillId="0" borderId="0" xfId="0" applyFont="1" applyAlignment="1">
      <alignment horizontal="left"/>
    </xf>
    <xf numFmtId="49" fontId="13" fillId="0" borderId="0" xfId="0" applyNumberFormat="1" applyFont="1">
      <alignment vertical="center"/>
    </xf>
    <xf numFmtId="49" fontId="1" fillId="0" borderId="0" xfId="0" applyNumberFormat="1" applyFont="1">
      <alignment vertical="center"/>
    </xf>
    <xf numFmtId="49" fontId="1" fillId="0" borderId="3" xfId="0" applyNumberFormat="1" applyFont="1" applyBorder="1">
      <alignment vertical="center"/>
    </xf>
    <xf numFmtId="49" fontId="1" fillId="0" borderId="5" xfId="0" applyNumberFormat="1" applyFont="1" applyBorder="1">
      <alignment vertical="center"/>
    </xf>
    <xf numFmtId="49" fontId="4" fillId="0" borderId="6" xfId="0" applyNumberFormat="1" applyFont="1" applyBorder="1" applyAlignment="1">
      <alignment vertical="center" wrapText="1"/>
    </xf>
    <xf numFmtId="49" fontId="5" fillId="0" borderId="16" xfId="0" applyNumberFormat="1" applyFont="1" applyBorder="1" applyAlignment="1">
      <alignment horizontal="center" vertical="center" wrapText="1"/>
    </xf>
    <xf numFmtId="49" fontId="5" fillId="0" borderId="17" xfId="0" applyNumberFormat="1" applyFont="1" applyBorder="1" applyAlignment="1">
      <alignment horizontal="center" vertical="center" wrapText="1"/>
    </xf>
    <xf numFmtId="49" fontId="5" fillId="0" borderId="18" xfId="0" applyNumberFormat="1" applyFont="1" applyBorder="1" applyAlignment="1">
      <alignment horizontal="center" vertical="center" wrapText="1"/>
    </xf>
    <xf numFmtId="49" fontId="6" fillId="0" borderId="0" xfId="0" applyNumberFormat="1" applyFont="1" applyAlignment="1">
      <alignment vertical="center" wrapText="1"/>
    </xf>
    <xf numFmtId="49" fontId="5" fillId="0" borderId="24" xfId="0" applyNumberFormat="1" applyFont="1" applyBorder="1" applyAlignment="1">
      <alignment horizontal="center" vertical="center" wrapText="1"/>
    </xf>
    <xf numFmtId="49" fontId="5" fillId="0" borderId="23" xfId="0" applyNumberFormat="1" applyFont="1" applyBorder="1" applyAlignment="1">
      <alignment horizontal="center" vertical="center" wrapText="1"/>
    </xf>
    <xf numFmtId="49" fontId="1" fillId="0" borderId="0" xfId="0" applyNumberFormat="1" applyFont="1" applyAlignment="1">
      <alignment vertical="center" wrapText="1"/>
    </xf>
    <xf numFmtId="49" fontId="5" fillId="9" borderId="22" xfId="0" applyNumberFormat="1" applyFont="1" applyFill="1" applyBorder="1" applyAlignment="1">
      <alignment horizontal="center" vertical="center" wrapText="1"/>
    </xf>
    <xf numFmtId="49" fontId="5" fillId="9" borderId="23" xfId="0" applyNumberFormat="1" applyFont="1" applyFill="1" applyBorder="1" applyAlignment="1">
      <alignment horizontal="center" vertical="center" wrapText="1"/>
    </xf>
    <xf numFmtId="49" fontId="4" fillId="0" borderId="0" xfId="0" applyNumberFormat="1" applyFont="1" applyAlignment="1">
      <alignment vertical="center" wrapText="1"/>
    </xf>
    <xf numFmtId="49" fontId="4" fillId="0" borderId="0" xfId="0" applyNumberFormat="1" applyFont="1">
      <alignment vertical="center"/>
    </xf>
    <xf numFmtId="49" fontId="4" fillId="0" borderId="0" xfId="0" applyNumberFormat="1" applyFont="1" applyAlignment="1">
      <alignment horizontal="center" vertical="center"/>
    </xf>
    <xf numFmtId="49" fontId="4" fillId="0" borderId="0" xfId="0" applyNumberFormat="1" applyFont="1" applyAlignment="1">
      <alignment vertical="top" wrapText="1"/>
    </xf>
    <xf numFmtId="49" fontId="1" fillId="0" borderId="0" xfId="0" applyNumberFormat="1" applyFont="1" applyAlignment="1">
      <alignment horizontal="center" vertical="center"/>
    </xf>
    <xf numFmtId="49" fontId="5" fillId="5" borderId="16" xfId="0" applyNumberFormat="1" applyFont="1" applyFill="1" applyBorder="1" applyAlignment="1">
      <alignment horizontal="center" vertical="center" wrapText="1"/>
    </xf>
    <xf numFmtId="49" fontId="5" fillId="5" borderId="17" xfId="0" applyNumberFormat="1" applyFont="1" applyFill="1" applyBorder="1" applyAlignment="1">
      <alignment horizontal="center" vertical="center" wrapText="1"/>
    </xf>
    <xf numFmtId="49" fontId="5" fillId="5" borderId="18" xfId="0" applyNumberFormat="1" applyFont="1" applyFill="1" applyBorder="1" applyAlignment="1">
      <alignment horizontal="center" vertical="center" wrapText="1"/>
    </xf>
    <xf numFmtId="49" fontId="11" fillId="0" borderId="2" xfId="0" applyNumberFormat="1" applyFont="1" applyBorder="1" applyAlignment="1">
      <alignment vertical="center" wrapText="1"/>
    </xf>
    <xf numFmtId="49" fontId="11" fillId="0" borderId="3" xfId="0" applyNumberFormat="1" applyFont="1" applyBorder="1">
      <alignment vertical="center"/>
    </xf>
    <xf numFmtId="49" fontId="11" fillId="0" borderId="6" xfId="0" applyNumberFormat="1" applyFont="1" applyBorder="1">
      <alignment vertical="center"/>
    </xf>
    <xf numFmtId="49" fontId="4" fillId="0" borderId="5" xfId="0" applyNumberFormat="1" applyFont="1" applyBorder="1" applyAlignment="1">
      <alignment vertical="center" wrapText="1"/>
    </xf>
    <xf numFmtId="49" fontId="4" fillId="0" borderId="0" xfId="0" applyNumberFormat="1" applyFont="1" applyAlignment="1">
      <alignment horizontal="justify" vertical="center" wrapText="1"/>
    </xf>
    <xf numFmtId="49" fontId="1" fillId="0" borderId="6" xfId="0" applyNumberFormat="1" applyFont="1" applyBorder="1">
      <alignment vertical="center"/>
    </xf>
    <xf numFmtId="49" fontId="4" fillId="0" borderId="0" xfId="0" applyNumberFormat="1" applyFont="1" applyAlignment="1">
      <alignment horizontal="right" vertical="center" wrapText="1"/>
    </xf>
    <xf numFmtId="49" fontId="1" fillId="0" borderId="8" xfId="0" applyNumberFormat="1" applyFont="1" applyBorder="1">
      <alignment vertical="center"/>
    </xf>
    <xf numFmtId="49" fontId="1" fillId="0" borderId="9" xfId="0" applyNumberFormat="1" applyFont="1" applyBorder="1">
      <alignment vertical="center"/>
    </xf>
    <xf numFmtId="49" fontId="1" fillId="0" borderId="10" xfId="0" applyNumberFormat="1" applyFont="1" applyBorder="1">
      <alignment vertical="center"/>
    </xf>
    <xf numFmtId="0" fontId="13" fillId="0" borderId="0" xfId="0" applyFont="1" applyAlignment="1">
      <alignment horizontal="left" vertical="center"/>
    </xf>
    <xf numFmtId="0" fontId="17" fillId="0" borderId="0" xfId="0" applyFont="1" applyAlignment="1">
      <alignment horizontal="left" vertical="center"/>
    </xf>
    <xf numFmtId="0" fontId="17" fillId="12" borderId="0" xfId="0" applyFont="1" applyFill="1" applyAlignment="1">
      <alignment horizontal="left" vertical="center"/>
    </xf>
    <xf numFmtId="0" fontId="13" fillId="12" borderId="0" xfId="0" applyFont="1" applyFill="1">
      <alignment vertical="center"/>
    </xf>
    <xf numFmtId="0" fontId="18" fillId="0" borderId="0" xfId="2" applyFont="1" applyAlignment="1">
      <alignment horizontal="left"/>
    </xf>
    <xf numFmtId="0" fontId="18" fillId="7" borderId="0" xfId="2" applyFont="1" applyFill="1" applyAlignment="1">
      <alignment horizontal="left"/>
    </xf>
    <xf numFmtId="0" fontId="18" fillId="7" borderId="0" xfId="2" applyFont="1" applyFill="1" applyAlignment="1">
      <alignment horizontal="left" wrapText="1"/>
    </xf>
    <xf numFmtId="164" fontId="18" fillId="7" borderId="0" xfId="2" applyNumberFormat="1" applyFont="1" applyFill="1" applyAlignment="1">
      <alignment horizontal="left"/>
    </xf>
    <xf numFmtId="0" fontId="19" fillId="0" borderId="0" xfId="0" applyFont="1" applyAlignment="1">
      <alignment horizontal="left" vertical="center"/>
    </xf>
    <xf numFmtId="49" fontId="19" fillId="0" borderId="0" xfId="0" applyNumberFormat="1" applyFont="1" applyAlignment="1">
      <alignment horizontal="left" vertical="center"/>
    </xf>
    <xf numFmtId="0" fontId="19" fillId="0" borderId="0" xfId="0" applyFont="1">
      <alignment vertical="center"/>
    </xf>
    <xf numFmtId="0" fontId="19" fillId="0" borderId="0" xfId="0" applyFont="1" applyAlignment="1">
      <alignment horizontal="left"/>
    </xf>
    <xf numFmtId="0" fontId="15" fillId="14" borderId="0" xfId="2" applyFont="1" applyFill="1" applyAlignment="1">
      <alignment horizontal="left"/>
    </xf>
    <xf numFmtId="0" fontId="15" fillId="14" borderId="0" xfId="2" applyFont="1" applyFill="1" applyAlignment="1">
      <alignment horizontal="left" vertical="center"/>
    </xf>
    <xf numFmtId="0" fontId="18" fillId="14" borderId="0" xfId="2" applyFont="1" applyFill="1" applyAlignment="1">
      <alignment horizontal="left"/>
    </xf>
    <xf numFmtId="0" fontId="18" fillId="14" borderId="0" xfId="2" applyFont="1" applyFill="1" applyAlignment="1">
      <alignment horizontal="left" wrapText="1"/>
    </xf>
    <xf numFmtId="49" fontId="15" fillId="14" borderId="0" xfId="2" applyNumberFormat="1" applyFont="1" applyFill="1" applyAlignment="1">
      <alignment horizontal="left" vertical="center"/>
    </xf>
    <xf numFmtId="164" fontId="18" fillId="14" borderId="0" xfId="2" applyNumberFormat="1" applyFont="1" applyFill="1" applyAlignment="1">
      <alignment horizontal="left"/>
    </xf>
    <xf numFmtId="0" fontId="15" fillId="0" borderId="30" xfId="2" applyFont="1" applyBorder="1" applyAlignment="1">
      <alignment horizontal="left" vertical="center"/>
    </xf>
    <xf numFmtId="0" fontId="18" fillId="0" borderId="0" xfId="2" applyFont="1"/>
    <xf numFmtId="164" fontId="15" fillId="7" borderId="0" xfId="2" applyNumberFormat="1" applyFont="1" applyFill="1" applyAlignment="1">
      <alignment horizontal="left"/>
    </xf>
    <xf numFmtId="0" fontId="15" fillId="0" borderId="30" xfId="2" applyFont="1" applyBorder="1"/>
    <xf numFmtId="49" fontId="15" fillId="0" borderId="30" xfId="2" applyNumberFormat="1" applyFont="1" applyBorder="1" applyAlignment="1">
      <alignment horizontal="left" vertical="center"/>
    </xf>
    <xf numFmtId="0" fontId="15" fillId="8" borderId="30" xfId="2" applyFont="1" applyFill="1" applyBorder="1" applyAlignment="1">
      <alignment horizontal="left" vertical="center"/>
    </xf>
    <xf numFmtId="49" fontId="1" fillId="5" borderId="30" xfId="0" applyNumberFormat="1" applyFont="1" applyFill="1" applyBorder="1">
      <alignment vertical="center"/>
    </xf>
    <xf numFmtId="49" fontId="1" fillId="8" borderId="30" xfId="0" applyNumberFormat="1" applyFont="1" applyFill="1" applyBorder="1">
      <alignment vertical="center"/>
    </xf>
    <xf numFmtId="49" fontId="1" fillId="10" borderId="30" xfId="0" applyNumberFormat="1" applyFont="1" applyFill="1" applyBorder="1">
      <alignment vertical="center"/>
    </xf>
    <xf numFmtId="49" fontId="11" fillId="0" borderId="0" xfId="0" applyNumberFormat="1" applyFont="1">
      <alignment vertical="center"/>
    </xf>
    <xf numFmtId="49" fontId="11" fillId="0" borderId="0" xfId="0" applyNumberFormat="1" applyFont="1" applyAlignment="1">
      <alignment vertical="top"/>
    </xf>
    <xf numFmtId="49" fontId="20" fillId="0" borderId="30" xfId="0" applyNumberFormat="1" applyFont="1" applyBorder="1">
      <alignment vertical="center"/>
    </xf>
    <xf numFmtId="49" fontId="20" fillId="0" borderId="30" xfId="0" applyNumberFormat="1" applyFont="1" applyBorder="1" applyAlignment="1">
      <alignment horizontal="left" vertical="center"/>
    </xf>
    <xf numFmtId="0" fontId="15" fillId="0" borderId="63" xfId="2" applyFont="1" applyBorder="1" applyAlignment="1">
      <alignment horizontal="left" vertical="center"/>
    </xf>
    <xf numFmtId="0" fontId="15" fillId="0" borderId="62" xfId="2" applyFont="1" applyBorder="1" applyAlignment="1">
      <alignment horizontal="left" vertical="center"/>
    </xf>
    <xf numFmtId="0" fontId="15" fillId="0" borderId="71" xfId="2" applyFont="1" applyBorder="1"/>
    <xf numFmtId="49" fontId="5" fillId="9" borderId="29" xfId="0" applyNumberFormat="1" applyFont="1" applyFill="1" applyBorder="1" applyAlignment="1">
      <alignment horizontal="center" vertical="center" wrapText="1"/>
    </xf>
    <xf numFmtId="49" fontId="5" fillId="9" borderId="24" xfId="0" applyNumberFormat="1" applyFont="1" applyFill="1" applyBorder="1" applyAlignment="1">
      <alignment horizontal="center" vertical="center" wrapText="1"/>
    </xf>
    <xf numFmtId="0" fontId="15" fillId="0" borderId="30" xfId="2" applyFont="1" applyBorder="1" applyAlignment="1">
      <alignment vertical="center"/>
    </xf>
    <xf numFmtId="49" fontId="15" fillId="0" borderId="0" xfId="2" applyNumberFormat="1" applyFont="1"/>
    <xf numFmtId="0" fontId="15" fillId="11" borderId="0" xfId="2" applyFont="1" applyFill="1"/>
    <xf numFmtId="0" fontId="13" fillId="6" borderId="0" xfId="0" applyFont="1" applyFill="1" applyAlignment="1">
      <alignment horizontal="center" vertical="center"/>
    </xf>
    <xf numFmtId="0" fontId="13" fillId="0" borderId="0" xfId="0" applyFont="1" applyAlignment="1">
      <alignment horizontal="center" vertical="center"/>
    </xf>
    <xf numFmtId="0" fontId="12" fillId="7" borderId="0" xfId="2" applyFill="1" applyAlignment="1">
      <alignment horizontal="left"/>
    </xf>
    <xf numFmtId="49" fontId="11" fillId="0" borderId="0" xfId="0" applyNumberFormat="1" applyFont="1" applyAlignment="1">
      <alignment vertical="center" wrapText="1"/>
    </xf>
    <xf numFmtId="49" fontId="4" fillId="0" borderId="0" xfId="0" applyNumberFormat="1" applyFont="1" applyAlignment="1">
      <alignment horizontal="center" vertical="center" wrapText="1"/>
    </xf>
    <xf numFmtId="49" fontId="5" fillId="0" borderId="29"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0" fontId="24" fillId="7" borderId="0" xfId="2" applyFont="1" applyFill="1" applyAlignment="1">
      <alignment horizontal="left"/>
    </xf>
    <xf numFmtId="0" fontId="24" fillId="7" borderId="0" xfId="2" applyFont="1" applyFill="1" applyAlignment="1">
      <alignment horizontal="left" wrapText="1"/>
    </xf>
    <xf numFmtId="164" fontId="24" fillId="7" borderId="0" xfId="2" applyNumberFormat="1" applyFont="1" applyFill="1" applyAlignment="1">
      <alignment horizontal="left"/>
    </xf>
    <xf numFmtId="0" fontId="12" fillId="0" borderId="0" xfId="2" applyAlignment="1">
      <alignment horizontal="left"/>
    </xf>
    <xf numFmtId="0" fontId="24" fillId="0" borderId="0" xfId="2" applyFont="1" applyAlignment="1">
      <alignment horizontal="left"/>
    </xf>
    <xf numFmtId="0" fontId="12" fillId="0" borderId="30" xfId="2" applyBorder="1" applyAlignment="1">
      <alignment horizontal="left"/>
    </xf>
    <xf numFmtId="0" fontId="12" fillId="7" borderId="0" xfId="2" applyFill="1" applyAlignment="1">
      <alignment horizontal="left" vertical="center"/>
    </xf>
    <xf numFmtId="49" fontId="12" fillId="7" borderId="0" xfId="2" applyNumberFormat="1" applyFill="1" applyAlignment="1">
      <alignment horizontal="left" vertical="center"/>
    </xf>
    <xf numFmtId="0" fontId="12" fillId="0" borderId="0" xfId="2" applyAlignment="1">
      <alignment horizontal="left" vertical="center"/>
    </xf>
    <xf numFmtId="0" fontId="1" fillId="0" borderId="0" xfId="0" applyFont="1">
      <alignment vertical="center"/>
    </xf>
    <xf numFmtId="49" fontId="27" fillId="4" borderId="14" xfId="0" applyNumberFormat="1" applyFont="1" applyFill="1" applyBorder="1" applyAlignment="1">
      <alignment vertical="center" wrapText="1"/>
    </xf>
    <xf numFmtId="49" fontId="27" fillId="4" borderId="9" xfId="0" applyNumberFormat="1" applyFont="1" applyFill="1" applyBorder="1" applyAlignment="1">
      <alignment vertical="center" wrapText="1"/>
    </xf>
    <xf numFmtId="49" fontId="27" fillId="4" borderId="10" xfId="0" applyNumberFormat="1" applyFont="1" applyFill="1" applyBorder="1" applyAlignment="1">
      <alignment vertical="center" wrapText="1"/>
    </xf>
    <xf numFmtId="49" fontId="27" fillId="4" borderId="15" xfId="0" applyNumberFormat="1" applyFont="1" applyFill="1" applyBorder="1" applyAlignment="1">
      <alignment vertical="center" wrapText="1"/>
    </xf>
    <xf numFmtId="49" fontId="27" fillId="4" borderId="19" xfId="0" applyNumberFormat="1" applyFont="1" applyFill="1" applyBorder="1" applyAlignment="1">
      <alignment vertical="center" wrapText="1"/>
    </xf>
    <xf numFmtId="49" fontId="27" fillId="4" borderId="8" xfId="0" applyNumberFormat="1" applyFont="1" applyFill="1" applyBorder="1" applyAlignment="1">
      <alignment vertical="center" wrapText="1"/>
    </xf>
    <xf numFmtId="49" fontId="27" fillId="4" borderId="14" xfId="0" applyNumberFormat="1" applyFont="1" applyFill="1" applyBorder="1" applyAlignment="1">
      <alignment horizontal="center" vertical="center" wrapText="1"/>
    </xf>
    <xf numFmtId="49" fontId="27" fillId="4" borderId="8" xfId="0" applyNumberFormat="1" applyFont="1" applyFill="1" applyBorder="1" applyAlignment="1">
      <alignment horizontal="left" vertical="center" wrapText="1"/>
    </xf>
    <xf numFmtId="49" fontId="27" fillId="4" borderId="5" xfId="0" applyNumberFormat="1" applyFont="1" applyFill="1" applyBorder="1" applyAlignment="1">
      <alignment horizontal="left" vertical="center" wrapText="1"/>
    </xf>
    <xf numFmtId="49" fontId="27" fillId="4" borderId="6" xfId="0" applyNumberFormat="1" applyFont="1" applyFill="1" applyBorder="1" applyAlignment="1">
      <alignment horizontal="center" vertical="center" wrapText="1"/>
    </xf>
    <xf numFmtId="49" fontId="27" fillId="4" borderId="10" xfId="0" applyNumberFormat="1" applyFont="1" applyFill="1" applyBorder="1" applyAlignment="1">
      <alignment horizontal="center" vertical="center" wrapText="1"/>
    </xf>
    <xf numFmtId="49" fontId="27" fillId="4" borderId="1" xfId="0" applyNumberFormat="1" applyFont="1" applyFill="1" applyBorder="1" applyAlignment="1">
      <alignment vertical="center" wrapText="1"/>
    </xf>
    <xf numFmtId="49" fontId="27" fillId="4" borderId="1" xfId="0" applyNumberFormat="1" applyFont="1" applyFill="1" applyBorder="1" applyAlignment="1">
      <alignment horizontal="center" vertical="center" wrapText="1"/>
    </xf>
    <xf numFmtId="49" fontId="27" fillId="4" borderId="5" xfId="0" applyNumberFormat="1" applyFont="1" applyFill="1" applyBorder="1" applyAlignment="1">
      <alignment vertical="center" wrapText="1"/>
    </xf>
    <xf numFmtId="49" fontId="27" fillId="4" borderId="0" xfId="0" applyNumberFormat="1" applyFont="1" applyFill="1" applyAlignment="1">
      <alignment vertical="center" wrapText="1"/>
    </xf>
    <xf numFmtId="49" fontId="27" fillId="4" borderId="6" xfId="0" applyNumberFormat="1" applyFont="1" applyFill="1" applyBorder="1" applyAlignment="1">
      <alignment vertical="center" wrapText="1"/>
    </xf>
    <xf numFmtId="49" fontId="27" fillId="4" borderId="19" xfId="0" applyNumberFormat="1" applyFont="1" applyFill="1" applyBorder="1" applyAlignment="1">
      <alignment horizontal="left" vertical="top" wrapText="1"/>
    </xf>
    <xf numFmtId="49" fontId="27" fillId="4" borderId="6" xfId="0" applyNumberFormat="1" applyFont="1" applyFill="1" applyBorder="1" applyAlignment="1">
      <alignment horizontal="left" vertical="top" wrapText="1"/>
    </xf>
    <xf numFmtId="49" fontId="27" fillId="4" borderId="8" xfId="0" applyNumberFormat="1" applyFont="1" applyFill="1" applyBorder="1" applyAlignment="1">
      <alignment horizontal="center" vertical="center" wrapText="1"/>
    </xf>
    <xf numFmtId="49" fontId="28" fillId="4" borderId="15" xfId="0" applyNumberFormat="1" applyFont="1" applyFill="1" applyBorder="1" applyAlignment="1">
      <alignment horizontal="center" vertical="center" wrapText="1"/>
    </xf>
    <xf numFmtId="49" fontId="28" fillId="4" borderId="19" xfId="0" applyNumberFormat="1" applyFont="1" applyFill="1" applyBorder="1" applyAlignment="1">
      <alignment horizontal="center" vertical="center" wrapText="1"/>
    </xf>
    <xf numFmtId="49" fontId="27" fillId="0" borderId="30" xfId="0" applyNumberFormat="1" applyFont="1" applyBorder="1" applyAlignment="1">
      <alignment vertical="center" wrapText="1"/>
    </xf>
    <xf numFmtId="49" fontId="28" fillId="0" borderId="30" xfId="0" applyNumberFormat="1" applyFont="1" applyBorder="1" applyAlignment="1">
      <alignment vertical="center" wrapText="1"/>
    </xf>
    <xf numFmtId="49" fontId="27" fillId="4" borderId="15" xfId="0" applyNumberFormat="1" applyFont="1" applyFill="1" applyBorder="1" applyAlignment="1">
      <alignment horizontal="left" vertical="center" wrapText="1"/>
    </xf>
    <xf numFmtId="49" fontId="28" fillId="4" borderId="19" xfId="0" applyNumberFormat="1" applyFont="1" applyFill="1" applyBorder="1" applyAlignment="1">
      <alignment horizontal="left" vertical="top" wrapText="1"/>
    </xf>
    <xf numFmtId="49" fontId="28" fillId="4" borderId="15" xfId="0" applyNumberFormat="1" applyFont="1" applyFill="1" applyBorder="1" applyAlignment="1">
      <alignment horizontal="left" vertical="center" wrapText="1"/>
    </xf>
    <xf numFmtId="49" fontId="27" fillId="4" borderId="3" xfId="0" applyNumberFormat="1" applyFont="1" applyFill="1" applyBorder="1" applyAlignment="1">
      <alignment horizontal="left" vertical="center" wrapText="1"/>
    </xf>
    <xf numFmtId="49" fontId="27" fillId="4" borderId="10" xfId="0" applyNumberFormat="1" applyFont="1" applyFill="1" applyBorder="1" applyAlignment="1">
      <alignment horizontal="left" vertical="top" wrapText="1"/>
    </xf>
    <xf numFmtId="49" fontId="4" fillId="8" borderId="20" xfId="0" applyNumberFormat="1" applyFont="1" applyFill="1" applyBorder="1" applyAlignment="1" applyProtection="1">
      <alignment horizontal="center" vertical="center" wrapText="1"/>
      <protection locked="0"/>
    </xf>
    <xf numFmtId="49" fontId="4" fillId="8" borderId="21" xfId="0" applyNumberFormat="1" applyFont="1" applyFill="1" applyBorder="1" applyAlignment="1" applyProtection="1">
      <alignment horizontal="center" vertical="center" wrapText="1"/>
      <protection locked="0"/>
    </xf>
    <xf numFmtId="49" fontId="4" fillId="8" borderId="10" xfId="0" applyNumberFormat="1" applyFont="1" applyFill="1" applyBorder="1" applyAlignment="1" applyProtection="1">
      <alignment horizontal="center" vertical="center" wrapText="1"/>
      <protection locked="0"/>
    </xf>
    <xf numFmtId="49" fontId="22" fillId="8" borderId="22" xfId="0" applyNumberFormat="1" applyFont="1" applyFill="1" applyBorder="1" applyAlignment="1" applyProtection="1">
      <alignment horizontal="center" vertical="center"/>
      <protection locked="0"/>
    </xf>
    <xf numFmtId="49" fontId="22" fillId="8" borderId="70" xfId="0" applyNumberFormat="1" applyFont="1" applyFill="1" applyBorder="1" applyAlignment="1" applyProtection="1">
      <alignment horizontal="center" vertical="center"/>
      <protection locked="0"/>
    </xf>
    <xf numFmtId="49" fontId="22" fillId="8" borderId="65" xfId="0" applyNumberFormat="1" applyFont="1" applyFill="1" applyBorder="1" applyAlignment="1" applyProtection="1">
      <alignment horizontal="center" vertical="center"/>
      <protection locked="0"/>
    </xf>
    <xf numFmtId="49" fontId="22" fillId="8" borderId="64" xfId="0" applyNumberFormat="1" applyFont="1" applyFill="1" applyBorder="1" applyAlignment="1" applyProtection="1">
      <alignment horizontal="center" vertical="center"/>
      <protection locked="0"/>
    </xf>
    <xf numFmtId="49" fontId="11" fillId="5" borderId="15" xfId="0" applyNumberFormat="1" applyFont="1" applyFill="1" applyBorder="1" applyAlignment="1" applyProtection="1">
      <alignment horizontal="center" vertical="center" wrapText="1"/>
      <protection locked="0"/>
    </xf>
    <xf numFmtId="49" fontId="4" fillId="8" borderId="72" xfId="0" applyNumberFormat="1" applyFont="1" applyFill="1" applyBorder="1" applyAlignment="1" applyProtection="1">
      <alignment horizontal="center" vertical="center" wrapText="1"/>
      <protection locked="0"/>
    </xf>
    <xf numFmtId="49" fontId="4" fillId="8" borderId="73" xfId="0" applyNumberFormat="1" applyFont="1" applyFill="1" applyBorder="1" applyAlignment="1" applyProtection="1">
      <alignment horizontal="center" vertical="center" wrapText="1"/>
      <protection locked="0"/>
    </xf>
    <xf numFmtId="49" fontId="4" fillId="8" borderId="44" xfId="0" applyNumberFormat="1" applyFont="1" applyFill="1" applyBorder="1" applyAlignment="1" applyProtection="1">
      <alignment horizontal="center" vertical="center" wrapText="1"/>
      <protection locked="0"/>
    </xf>
    <xf numFmtId="49" fontId="4" fillId="8" borderId="47" xfId="0" applyNumberFormat="1" applyFont="1" applyFill="1" applyBorder="1" applyAlignment="1" applyProtection="1">
      <alignment horizontal="center" vertical="center" wrapText="1"/>
      <protection locked="0"/>
    </xf>
    <xf numFmtId="49" fontId="4" fillId="8" borderId="48" xfId="0" applyNumberFormat="1" applyFont="1" applyFill="1" applyBorder="1" applyAlignment="1" applyProtection="1">
      <alignment horizontal="center" vertical="center" wrapText="1"/>
      <protection locked="0"/>
    </xf>
    <xf numFmtId="49" fontId="4" fillId="8" borderId="10" xfId="0" applyNumberFormat="1" applyFont="1" applyFill="1" applyBorder="1" applyAlignment="1" applyProtection="1">
      <alignment vertical="center" wrapText="1"/>
      <protection locked="0"/>
    </xf>
    <xf numFmtId="49" fontId="5" fillId="0" borderId="31" xfId="0" applyNumberFormat="1" applyFont="1" applyBorder="1" applyAlignment="1">
      <alignment horizontal="center" vertical="center" wrapText="1"/>
    </xf>
    <xf numFmtId="49" fontId="5" fillId="0" borderId="46" xfId="0" applyNumberFormat="1" applyFont="1" applyBorder="1" applyAlignment="1">
      <alignment horizontal="center" vertical="center" wrapText="1"/>
    </xf>
    <xf numFmtId="49" fontId="5" fillId="0" borderId="45" xfId="0" applyNumberFormat="1" applyFont="1" applyBorder="1" applyAlignment="1">
      <alignment horizontal="center" vertical="center" wrapText="1"/>
    </xf>
    <xf numFmtId="49" fontId="28" fillId="10" borderId="15" xfId="0" applyNumberFormat="1" applyFont="1" applyFill="1" applyBorder="1" applyAlignment="1">
      <alignment vertical="center" wrapText="1"/>
    </xf>
    <xf numFmtId="0" fontId="13" fillId="6" borderId="11" xfId="0" applyFont="1" applyFill="1" applyBorder="1">
      <alignment vertical="center"/>
    </xf>
    <xf numFmtId="0" fontId="19" fillId="13" borderId="13" xfId="0" applyFont="1" applyFill="1" applyBorder="1" applyAlignment="1">
      <alignment horizontal="left" vertical="center"/>
    </xf>
    <xf numFmtId="0" fontId="19" fillId="13" borderId="13" xfId="0" applyFont="1" applyFill="1" applyBorder="1">
      <alignment vertical="center"/>
    </xf>
    <xf numFmtId="49" fontId="4" fillId="8" borderId="20" xfId="0" applyNumberFormat="1" applyFont="1" applyFill="1" applyBorder="1" applyAlignment="1" applyProtection="1">
      <alignment vertical="center" wrapText="1"/>
      <protection locked="0"/>
    </xf>
    <xf numFmtId="49" fontId="4" fillId="8" borderId="21" xfId="0" applyNumberFormat="1" applyFont="1" applyFill="1" applyBorder="1" applyAlignment="1" applyProtection="1">
      <alignment vertical="center" wrapText="1"/>
      <protection locked="0"/>
    </xf>
    <xf numFmtId="0" fontId="15" fillId="7" borderId="0" xfId="2" applyFont="1" applyFill="1" applyAlignment="1">
      <alignment horizontal="left" vertical="top" wrapText="1"/>
    </xf>
    <xf numFmtId="0" fontId="32" fillId="7" borderId="0" xfId="2" applyFont="1" applyFill="1" applyAlignment="1">
      <alignment horizontal="left"/>
    </xf>
    <xf numFmtId="49" fontId="4" fillId="4" borderId="82" xfId="0" applyNumberFormat="1" applyFont="1" applyFill="1" applyBorder="1" applyAlignment="1">
      <alignment vertical="center" wrapText="1"/>
    </xf>
    <xf numFmtId="0" fontId="15" fillId="0" borderId="30" xfId="2" applyFont="1" applyBorder="1" applyAlignment="1">
      <alignment horizontal="left"/>
    </xf>
    <xf numFmtId="49" fontId="15" fillId="0" borderId="30" xfId="2" applyNumberFormat="1" applyFont="1" applyBorder="1" applyAlignment="1">
      <alignment horizontal="left"/>
    </xf>
    <xf numFmtId="49" fontId="27" fillId="2" borderId="87" xfId="0" applyNumberFormat="1" applyFont="1" applyFill="1" applyBorder="1" applyAlignment="1">
      <alignment vertical="center" wrapText="1"/>
    </xf>
    <xf numFmtId="49" fontId="23" fillId="2" borderId="88" xfId="0" applyNumberFormat="1" applyFont="1" applyFill="1" applyBorder="1" applyProtection="1">
      <alignment vertical="center"/>
      <protection locked="0"/>
    </xf>
    <xf numFmtId="49" fontId="28" fillId="2" borderId="87" xfId="0" applyNumberFormat="1" applyFont="1" applyFill="1" applyBorder="1" applyAlignment="1">
      <alignment vertical="center" wrapText="1"/>
    </xf>
    <xf numFmtId="49" fontId="28" fillId="2" borderId="89" xfId="0" applyNumberFormat="1" applyFont="1" applyFill="1" applyBorder="1" applyAlignment="1">
      <alignment vertical="center" wrapText="1"/>
    </xf>
    <xf numFmtId="49" fontId="23" fillId="2" borderId="90" xfId="0" applyNumberFormat="1" applyFont="1" applyFill="1" applyBorder="1" applyProtection="1">
      <alignment vertical="center"/>
      <protection locked="0"/>
    </xf>
    <xf numFmtId="0" fontId="35" fillId="15" borderId="0" xfId="0" applyFont="1" applyFill="1" applyAlignment="1">
      <alignment horizontal="right" vertical="center" wrapText="1"/>
    </xf>
    <xf numFmtId="0" fontId="36" fillId="0" borderId="0" xfId="0" applyFont="1" applyAlignment="1">
      <alignment horizontal="center" vertical="center"/>
    </xf>
    <xf numFmtId="0" fontId="37" fillId="0" borderId="0" xfId="0" applyFont="1">
      <alignment vertical="center"/>
    </xf>
    <xf numFmtId="0" fontId="38" fillId="15" borderId="0" xfId="0" applyFont="1" applyFill="1">
      <alignment vertical="center"/>
    </xf>
    <xf numFmtId="0" fontId="39" fillId="15" borderId="0" xfId="0" applyFont="1" applyFill="1">
      <alignment vertical="center"/>
    </xf>
    <xf numFmtId="0" fontId="13" fillId="16" borderId="0" xfId="0" applyFont="1" applyFill="1">
      <alignment vertical="center"/>
    </xf>
    <xf numFmtId="0" fontId="40" fillId="0" borderId="0" xfId="0" applyFont="1">
      <alignment vertical="center"/>
    </xf>
    <xf numFmtId="0" fontId="40" fillId="16" borderId="0" xfId="0" applyFont="1" applyFill="1">
      <alignment vertical="center"/>
    </xf>
    <xf numFmtId="49" fontId="40" fillId="0" borderId="0" xfId="0" applyNumberFormat="1" applyFont="1">
      <alignment vertical="center"/>
    </xf>
    <xf numFmtId="0" fontId="34" fillId="0" borderId="0" xfId="0" applyFont="1">
      <alignment vertical="center"/>
    </xf>
    <xf numFmtId="165" fontId="0" fillId="0" borderId="0" xfId="0" applyNumberFormat="1">
      <alignment vertical="center"/>
    </xf>
    <xf numFmtId="49" fontId="13" fillId="16" borderId="0" xfId="0" applyNumberFormat="1" applyFont="1" applyFill="1">
      <alignment vertical="center"/>
    </xf>
    <xf numFmtId="0" fontId="41" fillId="15" borderId="0" xfId="0" applyFont="1" applyFill="1">
      <alignment vertical="center"/>
    </xf>
    <xf numFmtId="0" fontId="42" fillId="0" borderId="0" xfId="0" applyFont="1" applyAlignment="1">
      <alignment vertical="center" wrapText="1"/>
    </xf>
    <xf numFmtId="0" fontId="43" fillId="0" borderId="0" xfId="0" applyFont="1" applyAlignment="1">
      <alignment horizontal="right" vertical="center" wrapText="1"/>
    </xf>
    <xf numFmtId="0" fontId="13" fillId="0" borderId="0" xfId="0" applyFont="1" applyAlignment="1">
      <alignment vertical="center" wrapText="1"/>
    </xf>
    <xf numFmtId="0" fontId="36" fillId="0" borderId="30" xfId="0" applyFont="1" applyBorder="1" applyAlignment="1">
      <alignment horizontal="center" vertical="center"/>
    </xf>
    <xf numFmtId="0" fontId="13" fillId="0" borderId="30" xfId="0" applyFont="1" applyBorder="1">
      <alignment vertical="center"/>
    </xf>
    <xf numFmtId="0" fontId="13" fillId="0" borderId="100" xfId="0" applyFont="1" applyBorder="1">
      <alignment vertical="center"/>
    </xf>
    <xf numFmtId="0" fontId="13" fillId="17" borderId="0" xfId="0" applyFont="1" applyFill="1">
      <alignment vertical="center"/>
    </xf>
    <xf numFmtId="0" fontId="13" fillId="0" borderId="0" xfId="0" applyFont="1" applyAlignment="1">
      <alignment horizontal="right" vertical="center"/>
    </xf>
    <xf numFmtId="166" fontId="15" fillId="0" borderId="30" xfId="2" applyNumberFormat="1" applyFont="1" applyBorder="1" applyAlignment="1">
      <alignment horizontal="left" vertical="center"/>
    </xf>
    <xf numFmtId="49" fontId="4" fillId="5" borderId="11" xfId="0" applyNumberFormat="1" applyFont="1" applyFill="1" applyBorder="1" applyAlignment="1" applyProtection="1">
      <alignment vertical="center" wrapText="1"/>
      <protection locked="0"/>
    </xf>
    <xf numFmtId="49" fontId="4" fillId="5" borderId="12" xfId="0" applyNumberFormat="1" applyFont="1" applyFill="1" applyBorder="1" applyAlignment="1" applyProtection="1">
      <alignment vertical="center" wrapText="1"/>
      <protection locked="0"/>
    </xf>
    <xf numFmtId="49" fontId="4" fillId="5" borderId="13" xfId="0" applyNumberFormat="1" applyFont="1" applyFill="1" applyBorder="1" applyAlignment="1" applyProtection="1">
      <alignment vertical="center" wrapText="1"/>
      <protection locked="0"/>
    </xf>
    <xf numFmtId="49" fontId="9" fillId="5" borderId="15" xfId="0" applyNumberFormat="1" applyFont="1" applyFill="1" applyBorder="1" applyAlignment="1" applyProtection="1">
      <alignment horizontal="left" vertical="center" wrapText="1"/>
      <protection locked="0"/>
    </xf>
    <xf numFmtId="49" fontId="9" fillId="5" borderId="19" xfId="0" applyNumberFormat="1" applyFont="1" applyFill="1" applyBorder="1" applyAlignment="1" applyProtection="1">
      <alignment horizontal="left" vertical="center" wrapText="1"/>
      <protection locked="0"/>
    </xf>
    <xf numFmtId="49" fontId="9" fillId="8" borderId="3" xfId="0" applyNumberFormat="1" applyFont="1" applyFill="1" applyBorder="1" applyAlignment="1" applyProtection="1">
      <alignment horizontal="left" vertical="center" wrapText="1"/>
      <protection locked="0"/>
    </xf>
    <xf numFmtId="49" fontId="9" fillId="8" borderId="10" xfId="0" applyNumberFormat="1" applyFont="1" applyFill="1" applyBorder="1" applyAlignment="1" applyProtection="1">
      <alignment horizontal="left" vertical="center" wrapText="1"/>
      <protection locked="0"/>
    </xf>
    <xf numFmtId="49" fontId="33" fillId="2" borderId="91" xfId="0" applyNumberFormat="1" applyFont="1" applyFill="1" applyBorder="1" applyAlignment="1">
      <alignment horizontal="left" vertical="center" wrapText="1"/>
    </xf>
    <xf numFmtId="49" fontId="33" fillId="2" borderId="92" xfId="0" applyNumberFormat="1" applyFont="1" applyFill="1" applyBorder="1" applyAlignment="1">
      <alignment horizontal="left" vertical="center" wrapText="1"/>
    </xf>
    <xf numFmtId="49" fontId="33" fillId="2" borderId="93" xfId="0" applyNumberFormat="1" applyFont="1" applyFill="1" applyBorder="1" applyAlignment="1">
      <alignment horizontal="left" vertical="center" wrapText="1"/>
    </xf>
    <xf numFmtId="49" fontId="27" fillId="2" borderId="94" xfId="0" applyNumberFormat="1" applyFont="1" applyFill="1" applyBorder="1" applyAlignment="1">
      <alignment horizontal="left" vertical="center" wrapText="1"/>
    </xf>
    <xf numFmtId="49" fontId="27" fillId="2" borderId="95" xfId="0" applyNumberFormat="1" applyFont="1" applyFill="1" applyBorder="1" applyAlignment="1">
      <alignment horizontal="left" vertical="center" wrapText="1"/>
    </xf>
    <xf numFmtId="49" fontId="27" fillId="2" borderId="96" xfId="0" applyNumberFormat="1" applyFont="1" applyFill="1" applyBorder="1" applyAlignment="1">
      <alignment horizontal="left" vertical="center" wrapText="1"/>
    </xf>
    <xf numFmtId="49" fontId="9" fillId="8" borderId="15" xfId="0" applyNumberFormat="1" applyFont="1" applyFill="1" applyBorder="1" applyAlignment="1" applyProtection="1">
      <alignment horizontal="left" vertical="center" wrapText="1"/>
      <protection locked="0"/>
    </xf>
    <xf numFmtId="49" fontId="9" fillId="8" borderId="19" xfId="0" applyNumberFormat="1" applyFont="1" applyFill="1" applyBorder="1" applyAlignment="1" applyProtection="1">
      <alignment horizontal="left" vertical="center" wrapText="1"/>
      <protection locked="0"/>
    </xf>
    <xf numFmtId="49" fontId="4" fillId="8" borderId="56" xfId="0" applyNumberFormat="1" applyFont="1" applyFill="1" applyBorder="1" applyAlignment="1" applyProtection="1">
      <alignment horizontal="left" vertical="center" wrapText="1"/>
      <protection locked="0"/>
    </xf>
    <xf numFmtId="49" fontId="4" fillId="8" borderId="59" xfId="0" applyNumberFormat="1" applyFont="1" applyFill="1" applyBorder="1" applyAlignment="1" applyProtection="1">
      <alignment horizontal="left" vertical="center" wrapText="1"/>
      <protection locked="0"/>
    </xf>
    <xf numFmtId="49" fontId="4" fillId="8" borderId="57" xfId="0" applyNumberFormat="1" applyFont="1" applyFill="1" applyBorder="1" applyAlignment="1" applyProtection="1">
      <alignment horizontal="left" vertical="center" wrapText="1"/>
      <protection locked="0"/>
    </xf>
    <xf numFmtId="49" fontId="4" fillId="8" borderId="60" xfId="0" applyNumberFormat="1" applyFont="1" applyFill="1" applyBorder="1" applyAlignment="1" applyProtection="1">
      <alignment horizontal="left" vertical="center" wrapText="1"/>
      <protection locked="0"/>
    </xf>
    <xf numFmtId="49" fontId="6" fillId="11" borderId="1" xfId="0" applyNumberFormat="1" applyFont="1" applyFill="1" applyBorder="1" applyAlignment="1">
      <alignment horizontal="center" vertical="center" wrapText="1"/>
    </xf>
    <xf numFmtId="49" fontId="6" fillId="11" borderId="2" xfId="0" applyNumberFormat="1" applyFont="1" applyFill="1" applyBorder="1" applyAlignment="1">
      <alignment horizontal="center" vertical="center" wrapText="1"/>
    </xf>
    <xf numFmtId="49" fontId="6" fillId="11" borderId="3" xfId="0" applyNumberFormat="1" applyFont="1" applyFill="1" applyBorder="1" applyAlignment="1">
      <alignment horizontal="center" vertical="center" wrapText="1"/>
    </xf>
    <xf numFmtId="49" fontId="4" fillId="8" borderId="1" xfId="0" applyNumberFormat="1" applyFont="1" applyFill="1" applyBorder="1" applyAlignment="1" applyProtection="1">
      <alignment horizontal="left" vertical="center" wrapText="1"/>
      <protection locked="0"/>
    </xf>
    <xf numFmtId="49" fontId="4" fillId="8" borderId="2" xfId="0" applyNumberFormat="1" applyFont="1" applyFill="1" applyBorder="1" applyAlignment="1" applyProtection="1">
      <alignment horizontal="left" vertical="center" wrapText="1"/>
      <protection locked="0"/>
    </xf>
    <xf numFmtId="49" fontId="4" fillId="8" borderId="3" xfId="0" applyNumberFormat="1" applyFont="1" applyFill="1" applyBorder="1" applyAlignment="1" applyProtection="1">
      <alignment horizontal="left" vertical="center" wrapText="1"/>
      <protection locked="0"/>
    </xf>
    <xf numFmtId="49" fontId="4" fillId="8" borderId="8" xfId="0" applyNumberFormat="1" applyFont="1" applyFill="1" applyBorder="1" applyAlignment="1" applyProtection="1">
      <alignment horizontal="left" vertical="center" wrapText="1"/>
      <protection locked="0"/>
    </xf>
    <xf numFmtId="49" fontId="4" fillId="8" borderId="9" xfId="0" applyNumberFormat="1" applyFont="1" applyFill="1" applyBorder="1" applyAlignment="1" applyProtection="1">
      <alignment horizontal="left" vertical="center" wrapText="1"/>
      <protection locked="0"/>
    </xf>
    <xf numFmtId="49" fontId="4" fillId="8" borderId="10" xfId="0" applyNumberFormat="1" applyFont="1" applyFill="1" applyBorder="1" applyAlignment="1" applyProtection="1">
      <alignment horizontal="left" vertical="center" wrapText="1"/>
      <protection locked="0"/>
    </xf>
    <xf numFmtId="49" fontId="9" fillId="5" borderId="1" xfId="0" applyNumberFormat="1" applyFont="1" applyFill="1" applyBorder="1" applyAlignment="1" applyProtection="1">
      <alignment horizontal="left" vertical="center" wrapText="1"/>
      <protection locked="0"/>
    </xf>
    <xf numFmtId="49" fontId="9" fillId="5" borderId="3" xfId="0" applyNumberFormat="1" applyFont="1" applyFill="1" applyBorder="1" applyAlignment="1" applyProtection="1">
      <alignment horizontal="left" vertical="center" wrapText="1"/>
      <protection locked="0"/>
    </xf>
    <xf numFmtId="49" fontId="9" fillId="5" borderId="8" xfId="0" applyNumberFormat="1" applyFont="1" applyFill="1" applyBorder="1" applyAlignment="1" applyProtection="1">
      <alignment horizontal="left" vertical="center" wrapText="1"/>
      <protection locked="0"/>
    </xf>
    <xf numFmtId="49" fontId="9" fillId="5" borderId="10" xfId="0" applyNumberFormat="1" applyFont="1" applyFill="1" applyBorder="1" applyAlignment="1" applyProtection="1">
      <alignment horizontal="left" vertical="center" wrapText="1"/>
      <protection locked="0"/>
    </xf>
    <xf numFmtId="49" fontId="9" fillId="5" borderId="2" xfId="0" applyNumberFormat="1" applyFont="1" applyFill="1" applyBorder="1" applyAlignment="1" applyProtection="1">
      <alignment horizontal="left" vertical="center" wrapText="1"/>
      <protection locked="0"/>
    </xf>
    <xf numFmtId="49" fontId="9" fillId="5" borderId="9" xfId="0" applyNumberFormat="1" applyFont="1" applyFill="1" applyBorder="1" applyAlignment="1" applyProtection="1">
      <alignment horizontal="left" vertical="center" wrapText="1"/>
      <protection locked="0"/>
    </xf>
    <xf numFmtId="49" fontId="27" fillId="4" borderId="11" xfId="0" applyNumberFormat="1" applyFont="1" applyFill="1" applyBorder="1" applyAlignment="1">
      <alignment horizontal="left" vertical="center" wrapText="1"/>
    </xf>
    <xf numFmtId="49" fontId="27" fillId="4" borderId="12" xfId="0" applyNumberFormat="1" applyFont="1" applyFill="1" applyBorder="1" applyAlignment="1">
      <alignment horizontal="left" vertical="center" wrapText="1"/>
    </xf>
    <xf numFmtId="49" fontId="4" fillId="8" borderId="1" xfId="0" applyNumberFormat="1" applyFont="1" applyFill="1" applyBorder="1" applyAlignment="1" applyProtection="1">
      <alignment vertical="center" wrapText="1"/>
      <protection locked="0"/>
    </xf>
    <xf numFmtId="49" fontId="4" fillId="8" borderId="2" xfId="0" applyNumberFormat="1" applyFont="1" applyFill="1" applyBorder="1" applyAlignment="1" applyProtection="1">
      <alignment vertical="center" wrapText="1"/>
      <protection locked="0"/>
    </xf>
    <xf numFmtId="49" fontId="4" fillId="8" borderId="3" xfId="0" applyNumberFormat="1" applyFont="1" applyFill="1" applyBorder="1" applyAlignment="1" applyProtection="1">
      <alignment vertical="center" wrapText="1"/>
      <protection locked="0"/>
    </xf>
    <xf numFmtId="49" fontId="4" fillId="8" borderId="5" xfId="0" applyNumberFormat="1" applyFont="1" applyFill="1" applyBorder="1" applyAlignment="1" applyProtection="1">
      <alignment vertical="center" wrapText="1"/>
      <protection locked="0"/>
    </xf>
    <xf numFmtId="49" fontId="4" fillId="8" borderId="0" xfId="0" applyNumberFormat="1" applyFont="1" applyFill="1" applyAlignment="1" applyProtection="1">
      <alignment vertical="center" wrapText="1"/>
      <protection locked="0"/>
    </xf>
    <xf numFmtId="49" fontId="4" fillId="8" borderId="6" xfId="0" applyNumberFormat="1" applyFont="1" applyFill="1" applyBorder="1" applyAlignment="1" applyProtection="1">
      <alignment vertical="center" wrapText="1"/>
      <protection locked="0"/>
    </xf>
    <xf numFmtId="49" fontId="4" fillId="8" borderId="8" xfId="0" applyNumberFormat="1" applyFont="1" applyFill="1" applyBorder="1" applyAlignment="1" applyProtection="1">
      <alignment vertical="center" wrapText="1"/>
      <protection locked="0"/>
    </xf>
    <xf numFmtId="49" fontId="4" fillId="8" borderId="9" xfId="0" applyNumberFormat="1" applyFont="1" applyFill="1" applyBorder="1" applyAlignment="1" applyProtection="1">
      <alignment vertical="center" wrapText="1"/>
      <protection locked="0"/>
    </xf>
    <xf numFmtId="49" fontId="4" fillId="8" borderId="10" xfId="0" applyNumberFormat="1" applyFont="1" applyFill="1" applyBorder="1" applyAlignment="1" applyProtection="1">
      <alignment vertical="center" wrapText="1"/>
      <protection locked="0"/>
    </xf>
    <xf numFmtId="49" fontId="4" fillId="8" borderId="11" xfId="0" applyNumberFormat="1" applyFont="1" applyFill="1" applyBorder="1" applyAlignment="1" applyProtection="1">
      <alignment vertical="center" wrapText="1"/>
      <protection locked="0"/>
    </xf>
    <xf numFmtId="49" fontId="4" fillId="8" borderId="12" xfId="0" applyNumberFormat="1" applyFont="1" applyFill="1" applyBorder="1" applyAlignment="1" applyProtection="1">
      <alignment vertical="center" wrapText="1"/>
      <protection locked="0"/>
    </xf>
    <xf numFmtId="49" fontId="4" fillId="8" borderId="13" xfId="0" applyNumberFormat="1" applyFont="1" applyFill="1" applyBorder="1" applyAlignment="1" applyProtection="1">
      <alignment vertical="center" wrapText="1"/>
      <protection locked="0"/>
    </xf>
    <xf numFmtId="49" fontId="27" fillId="4" borderId="13" xfId="0" applyNumberFormat="1" applyFont="1" applyFill="1" applyBorder="1" applyAlignment="1">
      <alignment horizontal="left" vertical="center" wrapText="1"/>
    </xf>
    <xf numFmtId="49" fontId="4" fillId="8" borderId="11" xfId="0" applyNumberFormat="1" applyFont="1" applyFill="1" applyBorder="1" applyAlignment="1" applyProtection="1">
      <alignment horizontal="left" vertical="center" wrapText="1"/>
      <protection locked="0"/>
    </xf>
    <xf numFmtId="49" fontId="4" fillId="8" borderId="12" xfId="0" applyNumberFormat="1" applyFont="1" applyFill="1" applyBorder="1" applyAlignment="1" applyProtection="1">
      <alignment horizontal="left" vertical="center" wrapText="1"/>
      <protection locked="0"/>
    </xf>
    <xf numFmtId="49" fontId="4" fillId="8" borderId="13" xfId="0" applyNumberFormat="1" applyFont="1" applyFill="1" applyBorder="1" applyAlignment="1" applyProtection="1">
      <alignment horizontal="left" vertical="center" wrapText="1"/>
      <protection locked="0"/>
    </xf>
    <xf numFmtId="49" fontId="4" fillId="5" borderId="11" xfId="0" applyNumberFormat="1" applyFont="1" applyFill="1" applyBorder="1" applyAlignment="1" applyProtection="1">
      <alignment horizontal="left" vertical="center" wrapText="1"/>
      <protection locked="0"/>
    </xf>
    <xf numFmtId="49" fontId="4" fillId="5" borderId="13" xfId="0" applyNumberFormat="1" applyFont="1" applyFill="1" applyBorder="1" applyAlignment="1" applyProtection="1">
      <alignment horizontal="left" vertical="center" wrapText="1"/>
      <protection locked="0"/>
    </xf>
    <xf numFmtId="49" fontId="4" fillId="5" borderId="12" xfId="0" applyNumberFormat="1" applyFont="1" applyFill="1" applyBorder="1" applyAlignment="1" applyProtection="1">
      <alignment horizontal="left" vertical="center" wrapText="1"/>
      <protection locked="0"/>
    </xf>
    <xf numFmtId="0" fontId="4" fillId="2" borderId="94" xfId="0" applyFont="1" applyFill="1" applyBorder="1" applyAlignment="1" applyProtection="1">
      <alignment horizontal="left" vertical="center" wrapText="1"/>
      <protection locked="0"/>
    </xf>
    <xf numFmtId="0" fontId="4" fillId="2" borderId="95" xfId="0" applyFont="1" applyFill="1" applyBorder="1" applyAlignment="1" applyProtection="1">
      <alignment horizontal="left" vertical="center" wrapText="1"/>
      <protection locked="0"/>
    </xf>
    <xf numFmtId="0" fontId="4" fillId="2" borderId="96" xfId="0" applyFont="1" applyFill="1" applyBorder="1" applyAlignment="1" applyProtection="1">
      <alignment horizontal="left" vertical="center" wrapText="1"/>
      <protection locked="0"/>
    </xf>
    <xf numFmtId="0" fontId="4" fillId="2" borderId="97" xfId="0" applyFont="1" applyFill="1" applyBorder="1" applyAlignment="1" applyProtection="1">
      <alignment horizontal="left" vertical="center" wrapText="1"/>
      <protection locked="0"/>
    </xf>
    <xf numFmtId="0" fontId="4" fillId="2" borderId="98" xfId="0" applyFont="1" applyFill="1" applyBorder="1" applyAlignment="1" applyProtection="1">
      <alignment horizontal="left" vertical="center" wrapText="1"/>
      <protection locked="0"/>
    </xf>
    <xf numFmtId="0" fontId="4" fillId="2" borderId="99" xfId="0" applyFont="1" applyFill="1" applyBorder="1" applyAlignment="1" applyProtection="1">
      <alignment horizontal="left" vertical="center" wrapText="1"/>
      <protection locked="0"/>
    </xf>
    <xf numFmtId="49" fontId="27" fillId="4" borderId="1" xfId="0" applyNumberFormat="1" applyFont="1" applyFill="1" applyBorder="1" applyAlignment="1">
      <alignment horizontal="left" vertical="center" wrapText="1"/>
    </xf>
    <xf numFmtId="49" fontId="27" fillId="4" borderId="3" xfId="0" applyNumberFormat="1" applyFont="1" applyFill="1" applyBorder="1" applyAlignment="1">
      <alignment horizontal="left" vertical="center" wrapText="1"/>
    </xf>
    <xf numFmtId="49" fontId="27" fillId="4" borderId="5" xfId="0" applyNumberFormat="1" applyFont="1" applyFill="1" applyBorder="1" applyAlignment="1">
      <alignment horizontal="left" vertical="center" wrapText="1"/>
    </xf>
    <xf numFmtId="49" fontId="27" fillId="4" borderId="6" xfId="0" applyNumberFormat="1" applyFont="1" applyFill="1" applyBorder="1" applyAlignment="1">
      <alignment horizontal="left" vertical="center" wrapText="1"/>
    </xf>
    <xf numFmtId="49" fontId="27" fillId="4" borderId="8" xfId="0" applyNumberFormat="1" applyFont="1" applyFill="1" applyBorder="1" applyAlignment="1">
      <alignment horizontal="left" vertical="center" wrapText="1"/>
    </xf>
    <xf numFmtId="49" fontId="27" fillId="4" borderId="10" xfId="0" applyNumberFormat="1" applyFont="1" applyFill="1" applyBorder="1" applyAlignment="1">
      <alignment horizontal="left" vertical="center" wrapText="1"/>
    </xf>
    <xf numFmtId="49" fontId="4" fillId="5" borderId="1" xfId="0" applyNumberFormat="1" applyFont="1" applyFill="1" applyBorder="1" applyAlignment="1" applyProtection="1">
      <alignment vertical="center" wrapText="1"/>
      <protection locked="0"/>
    </xf>
    <xf numFmtId="49" fontId="4" fillId="5" borderId="2" xfId="0" applyNumberFormat="1" applyFont="1" applyFill="1" applyBorder="1" applyAlignment="1" applyProtection="1">
      <alignment vertical="center" wrapText="1"/>
      <protection locked="0"/>
    </xf>
    <xf numFmtId="49" fontId="4" fillId="5" borderId="3" xfId="0" applyNumberFormat="1" applyFont="1" applyFill="1" applyBorder="1" applyAlignment="1" applyProtection="1">
      <alignment vertical="center" wrapText="1"/>
      <protection locked="0"/>
    </xf>
    <xf numFmtId="49" fontId="28" fillId="4" borderId="16" xfId="0" applyNumberFormat="1" applyFont="1" applyFill="1" applyBorder="1" applyAlignment="1">
      <alignment horizontal="left" vertical="center" wrapText="1"/>
    </xf>
    <xf numFmtId="49" fontId="28" fillId="4" borderId="17" xfId="0" applyNumberFormat="1" applyFont="1" applyFill="1" applyBorder="1" applyAlignment="1">
      <alignment horizontal="left" vertical="center" wrapText="1"/>
    </xf>
    <xf numFmtId="49" fontId="28" fillId="4" borderId="18" xfId="0" applyNumberFormat="1" applyFont="1" applyFill="1" applyBorder="1" applyAlignment="1">
      <alignment horizontal="left" vertical="center" wrapText="1"/>
    </xf>
    <xf numFmtId="49" fontId="4" fillId="5" borderId="58" xfId="0" applyNumberFormat="1" applyFont="1" applyFill="1" applyBorder="1" applyAlignment="1" applyProtection="1">
      <alignment horizontal="left" vertical="center" wrapText="1"/>
      <protection locked="0"/>
    </xf>
    <xf numFmtId="49" fontId="4" fillId="5" borderId="2" xfId="0" applyNumberFormat="1" applyFont="1" applyFill="1" applyBorder="1" applyAlignment="1" applyProtection="1">
      <alignment horizontal="left" vertical="center" wrapText="1"/>
      <protection locked="0"/>
    </xf>
    <xf numFmtId="49" fontId="4" fillId="5" borderId="3" xfId="0" applyNumberFormat="1" applyFont="1" applyFill="1" applyBorder="1" applyAlignment="1" applyProtection="1">
      <alignment horizontal="left" vertical="center" wrapText="1"/>
      <protection locked="0"/>
    </xf>
    <xf numFmtId="49" fontId="4" fillId="5" borderId="78" xfId="0" applyNumberFormat="1" applyFont="1" applyFill="1" applyBorder="1" applyAlignment="1" applyProtection="1">
      <alignment horizontal="left" vertical="center" wrapText="1"/>
      <protection locked="0"/>
    </xf>
    <xf numFmtId="49" fontId="4" fillId="5" borderId="9" xfId="0" applyNumberFormat="1" applyFont="1" applyFill="1" applyBorder="1" applyAlignment="1" applyProtection="1">
      <alignment horizontal="left" vertical="center" wrapText="1"/>
      <protection locked="0"/>
    </xf>
    <xf numFmtId="49" fontId="4" fillId="5" borderId="10" xfId="0" applyNumberFormat="1" applyFont="1" applyFill="1" applyBorder="1" applyAlignment="1" applyProtection="1">
      <alignment horizontal="left" vertical="center" wrapText="1"/>
      <protection locked="0"/>
    </xf>
    <xf numFmtId="49" fontId="28" fillId="4" borderId="79" xfId="0" applyNumberFormat="1" applyFont="1" applyFill="1" applyBorder="1" applyAlignment="1">
      <alignment horizontal="left" vertical="center" wrapText="1"/>
    </xf>
    <xf numFmtId="49" fontId="28" fillId="4" borderId="31" xfId="0" applyNumberFormat="1" applyFont="1" applyFill="1" applyBorder="1" applyAlignment="1">
      <alignment horizontal="left" vertical="center" wrapText="1"/>
    </xf>
    <xf numFmtId="49" fontId="28" fillId="4" borderId="81" xfId="0" applyNumberFormat="1" applyFont="1" applyFill="1" applyBorder="1" applyAlignment="1">
      <alignment horizontal="left" vertical="center" wrapText="1"/>
    </xf>
    <xf numFmtId="49" fontId="28" fillId="4" borderId="80" xfId="0" applyNumberFormat="1" applyFont="1" applyFill="1" applyBorder="1" applyAlignment="1">
      <alignment horizontal="left" vertical="center" wrapText="1"/>
    </xf>
    <xf numFmtId="49" fontId="4" fillId="5" borderId="74" xfId="0" applyNumberFormat="1" applyFont="1" applyFill="1" applyBorder="1" applyAlignment="1" applyProtection="1">
      <alignment horizontal="left" vertical="center" wrapText="1"/>
      <protection locked="0"/>
    </xf>
    <xf numFmtId="49" fontId="4" fillId="5" borderId="75" xfId="0" applyNumberFormat="1" applyFont="1" applyFill="1" applyBorder="1" applyAlignment="1" applyProtection="1">
      <alignment horizontal="left" vertical="center" wrapText="1"/>
      <protection locked="0"/>
    </xf>
    <xf numFmtId="49" fontId="4" fillId="5" borderId="5" xfId="0" applyNumberFormat="1" applyFont="1" applyFill="1" applyBorder="1" applyAlignment="1" applyProtection="1">
      <alignment horizontal="left" vertical="center" wrapText="1"/>
      <protection locked="0"/>
    </xf>
    <xf numFmtId="49" fontId="4" fillId="5" borderId="0" xfId="0" applyNumberFormat="1" applyFont="1" applyFill="1" applyAlignment="1" applyProtection="1">
      <alignment horizontal="left" vertical="center" wrapText="1"/>
      <protection locked="0"/>
    </xf>
    <xf numFmtId="49" fontId="4" fillId="5" borderId="77" xfId="0" applyNumberFormat="1" applyFont="1" applyFill="1" applyBorder="1" applyAlignment="1" applyProtection="1">
      <alignment horizontal="left" vertical="center" wrapText="1"/>
      <protection locked="0"/>
    </xf>
    <xf numFmtId="49" fontId="4" fillId="5" borderId="76" xfId="0" applyNumberFormat="1" applyFont="1" applyFill="1" applyBorder="1" applyAlignment="1" applyProtection="1">
      <alignment horizontal="left" vertical="center" wrapText="1"/>
      <protection locked="0"/>
    </xf>
    <xf numFmtId="49" fontId="4" fillId="5" borderId="84" xfId="0" applyNumberFormat="1" applyFont="1" applyFill="1" applyBorder="1" applyAlignment="1" applyProtection="1">
      <alignment horizontal="left" vertical="center" wrapText="1"/>
      <protection locked="0"/>
    </xf>
    <xf numFmtId="49" fontId="4" fillId="5" borderId="6" xfId="0" applyNumberFormat="1" applyFont="1" applyFill="1" applyBorder="1" applyAlignment="1" applyProtection="1">
      <alignment horizontal="left" vertical="center" wrapText="1"/>
      <protection locked="0"/>
    </xf>
    <xf numFmtId="49" fontId="28" fillId="4" borderId="5" xfId="0" applyNumberFormat="1" applyFont="1" applyFill="1" applyBorder="1" applyAlignment="1">
      <alignment horizontal="left" vertical="center" wrapText="1"/>
    </xf>
    <xf numFmtId="49" fontId="28" fillId="4" borderId="6" xfId="0" applyNumberFormat="1" applyFont="1" applyFill="1" applyBorder="1" applyAlignment="1">
      <alignment horizontal="left" vertical="center" wrapText="1"/>
    </xf>
    <xf numFmtId="49" fontId="28" fillId="4" borderId="8" xfId="0" applyNumberFormat="1" applyFont="1" applyFill="1" applyBorder="1" applyAlignment="1">
      <alignment horizontal="left" vertical="center" wrapText="1"/>
    </xf>
    <xf numFmtId="49" fontId="28" fillId="4" borderId="10" xfId="0" applyNumberFormat="1" applyFont="1" applyFill="1" applyBorder="1" applyAlignment="1">
      <alignment horizontal="left" vertical="center" wrapText="1"/>
    </xf>
    <xf numFmtId="49" fontId="30" fillId="5" borderId="74" xfId="0" applyNumberFormat="1" applyFont="1" applyFill="1" applyBorder="1" applyAlignment="1" applyProtection="1">
      <alignment horizontal="left" vertical="center"/>
      <protection locked="0"/>
    </xf>
    <xf numFmtId="49" fontId="30" fillId="5" borderId="75" xfId="0" applyNumberFormat="1" applyFont="1" applyFill="1" applyBorder="1" applyAlignment="1" applyProtection="1">
      <alignment horizontal="left" vertical="center"/>
      <protection locked="0"/>
    </xf>
    <xf numFmtId="49" fontId="30" fillId="5" borderId="76" xfId="0" applyNumberFormat="1" applyFont="1" applyFill="1" applyBorder="1" applyAlignment="1" applyProtection="1">
      <alignment horizontal="left" vertical="center"/>
      <protection locked="0"/>
    </xf>
    <xf numFmtId="49" fontId="30" fillId="5" borderId="8" xfId="0" applyNumberFormat="1" applyFont="1" applyFill="1" applyBorder="1" applyAlignment="1" applyProtection="1">
      <alignment horizontal="left" vertical="center"/>
      <protection locked="0"/>
    </xf>
    <xf numFmtId="49" fontId="30" fillId="5" borderId="9" xfId="0" applyNumberFormat="1" applyFont="1" applyFill="1" applyBorder="1" applyAlignment="1" applyProtection="1">
      <alignment horizontal="left" vertical="center"/>
      <protection locked="0"/>
    </xf>
    <xf numFmtId="49" fontId="30" fillId="5" borderId="10" xfId="0" applyNumberFormat="1" applyFont="1" applyFill="1" applyBorder="1" applyAlignment="1" applyProtection="1">
      <alignment horizontal="left" vertical="center"/>
      <protection locked="0"/>
    </xf>
    <xf numFmtId="49" fontId="30" fillId="8" borderId="1" xfId="0" applyNumberFormat="1" applyFont="1" applyFill="1" applyBorder="1" applyAlignment="1" applyProtection="1">
      <alignment horizontal="left" vertical="center"/>
      <protection locked="0"/>
    </xf>
    <xf numFmtId="49" fontId="30" fillId="8" borderId="2" xfId="0" applyNumberFormat="1" applyFont="1" applyFill="1" applyBorder="1" applyAlignment="1" applyProtection="1">
      <alignment horizontal="left" vertical="center"/>
      <protection locked="0"/>
    </xf>
    <xf numFmtId="49" fontId="30" fillId="8" borderId="3" xfId="0" applyNumberFormat="1" applyFont="1" applyFill="1" applyBorder="1" applyAlignment="1" applyProtection="1">
      <alignment horizontal="left" vertical="center"/>
      <protection locked="0"/>
    </xf>
    <xf numFmtId="49" fontId="30" fillId="8" borderId="5" xfId="0" applyNumberFormat="1" applyFont="1" applyFill="1" applyBorder="1" applyAlignment="1" applyProtection="1">
      <alignment horizontal="left" vertical="center"/>
      <protection locked="0"/>
    </xf>
    <xf numFmtId="49" fontId="30" fillId="8" borderId="0" xfId="0" applyNumberFormat="1" applyFont="1" applyFill="1" applyAlignment="1" applyProtection="1">
      <alignment horizontal="left" vertical="center"/>
      <protection locked="0"/>
    </xf>
    <xf numFmtId="49" fontId="30" fillId="8" borderId="6" xfId="0" applyNumberFormat="1" applyFont="1" applyFill="1" applyBorder="1" applyAlignment="1" applyProtection="1">
      <alignment horizontal="left" vertical="center"/>
      <protection locked="0"/>
    </xf>
    <xf numFmtId="49" fontId="30" fillId="8" borderId="8" xfId="0" applyNumberFormat="1" applyFont="1" applyFill="1" applyBorder="1" applyAlignment="1" applyProtection="1">
      <alignment horizontal="left" vertical="center"/>
      <protection locked="0"/>
    </xf>
    <xf numFmtId="49" fontId="30" fillId="8" borderId="9" xfId="0" applyNumberFormat="1" applyFont="1" applyFill="1" applyBorder="1" applyAlignment="1" applyProtection="1">
      <alignment horizontal="left" vertical="center"/>
      <protection locked="0"/>
    </xf>
    <xf numFmtId="49" fontId="28" fillId="4" borderId="39" xfId="0" applyNumberFormat="1" applyFont="1" applyFill="1" applyBorder="1" applyAlignment="1">
      <alignment vertical="center" wrapText="1"/>
    </xf>
    <xf numFmtId="49" fontId="28" fillId="4" borderId="42" xfId="0" applyNumberFormat="1" applyFont="1" applyFill="1" applyBorder="1" applyAlignment="1">
      <alignment vertical="center" wrapText="1"/>
    </xf>
    <xf numFmtId="49" fontId="28" fillId="4" borderId="36" xfId="0" applyNumberFormat="1" applyFont="1" applyFill="1" applyBorder="1" applyAlignment="1">
      <alignment vertical="center" wrapText="1"/>
    </xf>
    <xf numFmtId="49" fontId="28" fillId="4" borderId="33" xfId="0" applyNumberFormat="1" applyFont="1" applyFill="1" applyBorder="1" applyAlignment="1">
      <alignment vertical="center" wrapText="1"/>
    </xf>
    <xf numFmtId="49" fontId="28" fillId="4" borderId="37" xfId="0" applyNumberFormat="1" applyFont="1" applyFill="1" applyBorder="1" applyAlignment="1">
      <alignment vertical="center" wrapText="1"/>
    </xf>
    <xf numFmtId="49" fontId="28" fillId="4" borderId="38" xfId="0" applyNumberFormat="1" applyFont="1" applyFill="1" applyBorder="1" applyAlignment="1">
      <alignment vertical="center" wrapText="1"/>
    </xf>
    <xf numFmtId="49" fontId="4" fillId="5" borderId="32" xfId="0" applyNumberFormat="1" applyFont="1" applyFill="1" applyBorder="1" applyAlignment="1" applyProtection="1">
      <alignment vertical="center" wrapText="1"/>
      <protection locked="0"/>
    </xf>
    <xf numFmtId="49" fontId="4" fillId="5" borderId="34" xfId="0" applyNumberFormat="1" applyFont="1" applyFill="1" applyBorder="1" applyAlignment="1" applyProtection="1">
      <alignment vertical="center" wrapText="1"/>
      <protection locked="0"/>
    </xf>
    <xf numFmtId="49" fontId="4" fillId="5" borderId="5" xfId="0" applyNumberFormat="1" applyFont="1" applyFill="1" applyBorder="1" applyAlignment="1" applyProtection="1">
      <alignment vertical="center" wrapText="1"/>
      <protection locked="0"/>
    </xf>
    <xf numFmtId="49" fontId="4" fillId="5" borderId="6" xfId="0" applyNumberFormat="1" applyFont="1" applyFill="1" applyBorder="1" applyAlignment="1" applyProtection="1">
      <alignment vertical="center" wrapText="1"/>
      <protection locked="0"/>
    </xf>
    <xf numFmtId="49" fontId="4" fillId="5" borderId="8" xfId="0" applyNumberFormat="1" applyFont="1" applyFill="1" applyBorder="1" applyAlignment="1" applyProtection="1">
      <alignment vertical="center" wrapText="1"/>
      <protection locked="0"/>
    </xf>
    <xf numFmtId="49" fontId="4" fillId="5" borderId="10" xfId="0" applyNumberFormat="1" applyFont="1" applyFill="1" applyBorder="1" applyAlignment="1" applyProtection="1">
      <alignment vertical="center" wrapText="1"/>
      <protection locked="0"/>
    </xf>
    <xf numFmtId="49" fontId="4" fillId="5" borderId="15" xfId="0" applyNumberFormat="1" applyFont="1" applyFill="1" applyBorder="1" applyAlignment="1" applyProtection="1">
      <alignment horizontal="center" vertical="center" wrapText="1"/>
      <protection locked="0"/>
    </xf>
    <xf numFmtId="49" fontId="4" fillId="5" borderId="19" xfId="0" applyNumberFormat="1" applyFont="1" applyFill="1" applyBorder="1" applyAlignment="1" applyProtection="1">
      <alignment horizontal="center" vertical="center" wrapText="1"/>
      <protection locked="0"/>
    </xf>
    <xf numFmtId="49" fontId="4" fillId="5" borderId="33" xfId="0" applyNumberFormat="1" applyFont="1" applyFill="1" applyBorder="1" applyAlignment="1" applyProtection="1">
      <alignment vertical="center" wrapText="1"/>
      <protection locked="0"/>
    </xf>
    <xf numFmtId="49" fontId="4" fillId="5" borderId="9" xfId="0" applyNumberFormat="1" applyFont="1" applyFill="1" applyBorder="1" applyAlignment="1" applyProtection="1">
      <alignment vertical="center" wrapText="1"/>
      <protection locked="0"/>
    </xf>
    <xf numFmtId="49" fontId="4" fillId="5" borderId="0" xfId="0" applyNumberFormat="1" applyFont="1" applyFill="1" applyAlignment="1" applyProtection="1">
      <alignment vertical="center" wrapText="1"/>
      <protection locked="0"/>
    </xf>
    <xf numFmtId="49" fontId="28" fillId="4" borderId="30" xfId="0" applyNumberFormat="1" applyFont="1" applyFill="1" applyBorder="1" applyAlignment="1">
      <alignment vertical="center" wrapText="1"/>
    </xf>
    <xf numFmtId="49" fontId="28" fillId="4" borderId="35" xfId="0" applyNumberFormat="1" applyFont="1" applyFill="1" applyBorder="1" applyAlignment="1">
      <alignment vertical="center" wrapText="1"/>
    </xf>
    <xf numFmtId="49" fontId="4" fillId="5" borderId="1" xfId="0" applyNumberFormat="1" applyFont="1" applyFill="1" applyBorder="1" applyAlignment="1" applyProtection="1">
      <alignment horizontal="left" vertical="center" wrapText="1"/>
      <protection locked="0"/>
    </xf>
    <xf numFmtId="49" fontId="4" fillId="5" borderId="8" xfId="0" applyNumberFormat="1" applyFont="1" applyFill="1" applyBorder="1" applyAlignment="1" applyProtection="1">
      <alignment horizontal="left" vertical="center" wrapText="1"/>
      <protection locked="0"/>
    </xf>
    <xf numFmtId="49" fontId="27" fillId="4" borderId="1" xfId="0" applyNumberFormat="1" applyFont="1" applyFill="1" applyBorder="1" applyAlignment="1">
      <alignment horizontal="left" vertical="top" wrapText="1"/>
    </xf>
    <xf numFmtId="49" fontId="27" fillId="4" borderId="2" xfId="0" applyNumberFormat="1" applyFont="1" applyFill="1" applyBorder="1" applyAlignment="1">
      <alignment horizontal="left" vertical="top" wrapText="1"/>
    </xf>
    <xf numFmtId="49" fontId="27" fillId="4" borderId="3" xfId="0" applyNumberFormat="1" applyFont="1" applyFill="1" applyBorder="1" applyAlignment="1">
      <alignment horizontal="left" vertical="top" wrapText="1"/>
    </xf>
    <xf numFmtId="49" fontId="27" fillId="4" borderId="5" xfId="0" applyNumberFormat="1" applyFont="1" applyFill="1" applyBorder="1" applyAlignment="1">
      <alignment horizontal="left" vertical="top" wrapText="1"/>
    </xf>
    <xf numFmtId="49" fontId="27" fillId="4" borderId="0" xfId="0" applyNumberFormat="1" applyFont="1" applyFill="1" applyAlignment="1">
      <alignment horizontal="left" vertical="top" wrapText="1"/>
    </xf>
    <xf numFmtId="49" fontId="27" fillId="4" borderId="6" xfId="0" applyNumberFormat="1" applyFont="1" applyFill="1" applyBorder="1" applyAlignment="1">
      <alignment horizontal="left" vertical="top" wrapText="1"/>
    </xf>
    <xf numFmtId="49" fontId="27" fillId="4" borderId="8" xfId="0" applyNumberFormat="1" applyFont="1" applyFill="1" applyBorder="1" applyAlignment="1">
      <alignment horizontal="left" vertical="top" wrapText="1"/>
    </xf>
    <xf numFmtId="49" fontId="27" fillId="4" borderId="9" xfId="0" applyNumberFormat="1" applyFont="1" applyFill="1" applyBorder="1" applyAlignment="1">
      <alignment horizontal="left" vertical="top" wrapText="1"/>
    </xf>
    <xf numFmtId="49" fontId="27" fillId="4" borderId="10" xfId="0" applyNumberFormat="1" applyFont="1" applyFill="1" applyBorder="1" applyAlignment="1">
      <alignment horizontal="left" vertical="top" wrapText="1"/>
    </xf>
    <xf numFmtId="49" fontId="28" fillId="4" borderId="8" xfId="0" applyNumberFormat="1" applyFont="1" applyFill="1" applyBorder="1" applyAlignment="1">
      <alignment horizontal="left" vertical="top" wrapText="1"/>
    </xf>
    <xf numFmtId="49" fontId="28" fillId="4" borderId="10" xfId="0" applyNumberFormat="1" applyFont="1" applyFill="1" applyBorder="1" applyAlignment="1">
      <alignment horizontal="left" vertical="top" wrapText="1"/>
    </xf>
    <xf numFmtId="49" fontId="28" fillId="4" borderId="5" xfId="0" applyNumberFormat="1" applyFont="1" applyFill="1" applyBorder="1" applyAlignment="1">
      <alignment vertical="center" wrapText="1"/>
    </xf>
    <xf numFmtId="49" fontId="28" fillId="4" borderId="6" xfId="0" applyNumberFormat="1" applyFont="1" applyFill="1" applyBorder="1" applyAlignment="1">
      <alignment vertical="center" wrapText="1"/>
    </xf>
    <xf numFmtId="49" fontId="28" fillId="4" borderId="9" xfId="0" applyNumberFormat="1" applyFont="1" applyFill="1" applyBorder="1" applyAlignment="1">
      <alignment horizontal="left" vertical="top" wrapText="1"/>
    </xf>
    <xf numFmtId="49" fontId="28" fillId="4" borderId="43" xfId="0" applyNumberFormat="1" applyFont="1" applyFill="1" applyBorder="1" applyAlignment="1">
      <alignment vertical="center" wrapText="1"/>
    </xf>
    <xf numFmtId="49" fontId="4" fillId="5" borderId="51" xfId="0" applyNumberFormat="1" applyFont="1" applyFill="1" applyBorder="1" applyAlignment="1" applyProtection="1">
      <alignment vertical="center" wrapText="1"/>
      <protection locked="0"/>
    </xf>
    <xf numFmtId="49" fontId="4" fillId="5" borderId="47" xfId="0" applyNumberFormat="1" applyFont="1" applyFill="1" applyBorder="1" applyAlignment="1" applyProtection="1">
      <alignment vertical="center" wrapText="1"/>
      <protection locked="0"/>
    </xf>
    <xf numFmtId="49" fontId="28" fillId="4" borderId="50" xfId="0" applyNumberFormat="1" applyFont="1" applyFill="1" applyBorder="1" applyAlignment="1">
      <alignment vertical="center" wrapText="1"/>
    </xf>
    <xf numFmtId="49" fontId="4" fillId="5" borderId="7" xfId="0" applyNumberFormat="1" applyFont="1" applyFill="1" applyBorder="1" applyAlignment="1" applyProtection="1">
      <alignment vertical="center" wrapText="1"/>
      <protection locked="0"/>
    </xf>
    <xf numFmtId="49" fontId="4" fillId="5" borderId="53" xfId="0" applyNumberFormat="1" applyFont="1" applyFill="1" applyBorder="1" applyAlignment="1" applyProtection="1">
      <alignment vertical="center" wrapText="1"/>
      <protection locked="0"/>
    </xf>
    <xf numFmtId="49" fontId="4" fillId="5" borderId="54" xfId="0" applyNumberFormat="1" applyFont="1" applyFill="1" applyBorder="1" applyAlignment="1" applyProtection="1">
      <alignment vertical="center" wrapText="1"/>
      <protection locked="0"/>
    </xf>
    <xf numFmtId="49" fontId="28" fillId="4" borderId="1" xfId="0" applyNumberFormat="1" applyFont="1" applyFill="1" applyBorder="1" applyAlignment="1">
      <alignment horizontal="left" vertical="center" wrapText="1"/>
    </xf>
    <xf numFmtId="49" fontId="28" fillId="4" borderId="3" xfId="0" applyNumberFormat="1" applyFont="1" applyFill="1" applyBorder="1" applyAlignment="1">
      <alignment horizontal="left" vertical="center" wrapText="1"/>
    </xf>
    <xf numFmtId="49" fontId="28" fillId="10" borderId="1" xfId="0" applyNumberFormat="1" applyFont="1" applyFill="1" applyBorder="1" applyAlignment="1">
      <alignment vertical="center" wrapText="1"/>
    </xf>
    <xf numFmtId="49" fontId="28" fillId="10" borderId="2" xfId="0" applyNumberFormat="1" applyFont="1" applyFill="1" applyBorder="1" applyAlignment="1">
      <alignment vertical="center" wrapText="1"/>
    </xf>
    <xf numFmtId="49" fontId="28" fillId="10" borderId="3" xfId="0" applyNumberFormat="1" applyFont="1" applyFill="1" applyBorder="1" applyAlignment="1">
      <alignment vertical="center" wrapText="1"/>
    </xf>
    <xf numFmtId="49" fontId="28" fillId="10" borderId="41" xfId="0" applyNumberFormat="1" applyFont="1" applyFill="1" applyBorder="1" applyAlignment="1">
      <alignment vertical="center" wrapText="1"/>
    </xf>
    <xf numFmtId="49" fontId="28" fillId="10" borderId="39" xfId="0" applyNumberFormat="1" applyFont="1" applyFill="1" applyBorder="1" applyAlignment="1">
      <alignment vertical="center" wrapText="1"/>
    </xf>
    <xf numFmtId="49" fontId="28" fillId="10" borderId="40" xfId="0" applyNumberFormat="1" applyFont="1" applyFill="1" applyBorder="1" applyAlignment="1">
      <alignment vertical="center" wrapText="1"/>
    </xf>
    <xf numFmtId="49" fontId="28" fillId="10" borderId="5" xfId="0" applyNumberFormat="1" applyFont="1" applyFill="1" applyBorder="1" applyAlignment="1">
      <alignment vertical="center" wrapText="1"/>
    </xf>
    <xf numFmtId="49" fontId="9" fillId="0" borderId="5" xfId="0" applyNumberFormat="1" applyFont="1" applyBorder="1" applyAlignment="1">
      <alignment vertical="center" wrapText="1"/>
    </xf>
    <xf numFmtId="49" fontId="9" fillId="0" borderId="8" xfId="0" applyNumberFormat="1" applyFont="1" applyBorder="1" applyAlignment="1">
      <alignment vertical="center" wrapText="1"/>
    </xf>
    <xf numFmtId="49" fontId="28" fillId="4" borderId="49" xfId="0" applyNumberFormat="1" applyFont="1" applyFill="1" applyBorder="1" applyAlignment="1">
      <alignment vertical="center" wrapText="1"/>
    </xf>
    <xf numFmtId="49" fontId="28" fillId="4" borderId="4" xfId="0" applyNumberFormat="1" applyFont="1" applyFill="1" applyBorder="1" applyAlignment="1">
      <alignment vertical="center" wrapText="1"/>
    </xf>
    <xf numFmtId="49" fontId="28" fillId="4" borderId="52" xfId="0" applyNumberFormat="1" applyFont="1" applyFill="1" applyBorder="1" applyAlignment="1">
      <alignment vertical="center" wrapText="1"/>
    </xf>
    <xf numFmtId="49" fontId="4" fillId="5" borderId="55" xfId="0" applyNumberFormat="1" applyFont="1" applyFill="1" applyBorder="1" applyAlignment="1" applyProtection="1">
      <alignment vertical="center" wrapText="1"/>
      <protection locked="0"/>
    </xf>
    <xf numFmtId="49" fontId="27" fillId="4" borderId="16" xfId="0" applyNumberFormat="1" applyFont="1" applyFill="1" applyBorder="1" applyAlignment="1">
      <alignment horizontal="left" vertical="center"/>
    </xf>
    <xf numFmtId="49" fontId="27" fillId="4" borderId="17" xfId="0" applyNumberFormat="1" applyFont="1" applyFill="1" applyBorder="1" applyAlignment="1">
      <alignment horizontal="left" vertical="center"/>
    </xf>
    <xf numFmtId="49" fontId="27" fillId="4" borderId="18" xfId="0" applyNumberFormat="1" applyFont="1" applyFill="1" applyBorder="1" applyAlignment="1">
      <alignment horizontal="left" vertical="center"/>
    </xf>
    <xf numFmtId="49" fontId="27" fillId="4" borderId="15" xfId="0" applyNumberFormat="1" applyFont="1" applyFill="1" applyBorder="1" applyAlignment="1">
      <alignment vertical="center" wrapText="1"/>
    </xf>
    <xf numFmtId="49" fontId="27" fillId="4" borderId="19" xfId="0" applyNumberFormat="1" applyFont="1" applyFill="1" applyBorder="1" applyAlignment="1">
      <alignment vertical="center" wrapText="1"/>
    </xf>
    <xf numFmtId="49" fontId="7" fillId="5" borderId="1" xfId="1" applyNumberFormat="1" applyFill="1" applyBorder="1" applyAlignment="1" applyProtection="1">
      <alignment horizontal="left" vertical="center" wrapText="1"/>
      <protection locked="0"/>
    </xf>
    <xf numFmtId="49" fontId="8" fillId="5" borderId="2" xfId="1" applyNumberFormat="1" applyFont="1" applyFill="1" applyBorder="1" applyAlignment="1" applyProtection="1">
      <alignment horizontal="left" vertical="center" wrapText="1"/>
      <protection locked="0"/>
    </xf>
    <xf numFmtId="49" fontId="8" fillId="5" borderId="3" xfId="1" applyNumberFormat="1" applyFont="1" applyFill="1" applyBorder="1" applyAlignment="1" applyProtection="1">
      <alignment horizontal="left" vertical="center" wrapText="1"/>
      <protection locked="0"/>
    </xf>
    <xf numFmtId="49" fontId="8" fillId="5" borderId="8" xfId="1" applyNumberFormat="1" applyFont="1" applyFill="1" applyBorder="1" applyAlignment="1" applyProtection="1">
      <alignment horizontal="left" vertical="center" wrapText="1"/>
      <protection locked="0"/>
    </xf>
    <xf numFmtId="49" fontId="8" fillId="5" borderId="9" xfId="1" applyNumberFormat="1" applyFont="1" applyFill="1" applyBorder="1" applyAlignment="1" applyProtection="1">
      <alignment horizontal="left" vertical="center" wrapText="1"/>
      <protection locked="0"/>
    </xf>
    <xf numFmtId="49" fontId="8" fillId="5" borderId="10" xfId="1" applyNumberFormat="1" applyFont="1" applyFill="1" applyBorder="1" applyAlignment="1" applyProtection="1">
      <alignment horizontal="left" vertical="center" wrapText="1"/>
      <protection locked="0"/>
    </xf>
    <xf numFmtId="49" fontId="4" fillId="8" borderId="15" xfId="0" applyNumberFormat="1" applyFont="1" applyFill="1" applyBorder="1" applyAlignment="1" applyProtection="1">
      <alignment horizontal="center" vertical="center" wrapText="1"/>
      <protection locked="0"/>
    </xf>
    <xf numFmtId="49" fontId="4" fillId="8" borderId="19" xfId="0" applyNumberFormat="1" applyFont="1" applyFill="1" applyBorder="1" applyAlignment="1" applyProtection="1">
      <alignment horizontal="center" vertical="center" wrapText="1"/>
      <protection locked="0"/>
    </xf>
    <xf numFmtId="49" fontId="27" fillId="4" borderId="8" xfId="0" applyNumberFormat="1" applyFont="1" applyFill="1" applyBorder="1" applyAlignment="1">
      <alignment horizontal="center" vertical="center" wrapText="1"/>
    </xf>
    <xf numFmtId="49" fontId="27" fillId="4" borderId="9" xfId="0" applyNumberFormat="1" applyFont="1" applyFill="1" applyBorder="1" applyAlignment="1">
      <alignment horizontal="center" vertical="center" wrapText="1"/>
    </xf>
    <xf numFmtId="49" fontId="27" fillId="4" borderId="8" xfId="0" applyNumberFormat="1" applyFont="1" applyFill="1" applyBorder="1" applyAlignment="1">
      <alignment vertical="top" wrapText="1"/>
    </xf>
    <xf numFmtId="49" fontId="27" fillId="4" borderId="9" xfId="0" applyNumberFormat="1" applyFont="1" applyFill="1" applyBorder="1" applyAlignment="1">
      <alignment vertical="top" wrapText="1"/>
    </xf>
    <xf numFmtId="49" fontId="5" fillId="0" borderId="29" xfId="0" applyNumberFormat="1" applyFont="1" applyBorder="1" applyAlignment="1">
      <alignment horizontal="center" vertical="center" wrapText="1"/>
    </xf>
    <xf numFmtId="49" fontId="5" fillId="0" borderId="26" xfId="0" applyNumberFormat="1" applyFont="1" applyBorder="1" applyAlignment="1">
      <alignment horizontal="center" vertical="center" wrapText="1"/>
    </xf>
    <xf numFmtId="49" fontId="4" fillId="8" borderId="27" xfId="0" applyNumberFormat="1" applyFont="1" applyFill="1" applyBorder="1" applyAlignment="1" applyProtection="1">
      <alignment horizontal="center" vertical="center" wrapText="1"/>
      <protection locked="0"/>
    </xf>
    <xf numFmtId="49" fontId="4" fillId="8" borderId="28" xfId="0" applyNumberFormat="1" applyFont="1" applyFill="1" applyBorder="1" applyAlignment="1" applyProtection="1">
      <alignment horizontal="center" vertical="center" wrapText="1"/>
      <protection locked="0"/>
    </xf>
    <xf numFmtId="49" fontId="4" fillId="5" borderId="66" xfId="0" applyNumberFormat="1" applyFont="1" applyFill="1" applyBorder="1" applyAlignment="1">
      <alignment horizontal="left" vertical="center" wrapText="1"/>
    </xf>
    <xf numFmtId="49" fontId="4" fillId="5" borderId="67" xfId="0" applyNumberFormat="1" applyFont="1" applyFill="1" applyBorder="1" applyAlignment="1">
      <alignment horizontal="left" vertical="center" wrapText="1"/>
    </xf>
    <xf numFmtId="49" fontId="4" fillId="5" borderId="68" xfId="0" applyNumberFormat="1" applyFont="1" applyFill="1" applyBorder="1" applyAlignment="1">
      <alignment horizontal="left" vertical="center" wrapText="1"/>
    </xf>
    <xf numFmtId="49" fontId="4" fillId="5" borderId="69" xfId="0" applyNumberFormat="1" applyFont="1" applyFill="1" applyBorder="1" applyAlignment="1">
      <alignment horizontal="left" vertical="center" wrapText="1"/>
    </xf>
    <xf numFmtId="49" fontId="27" fillId="4" borderId="14" xfId="0" applyNumberFormat="1" applyFont="1" applyFill="1" applyBorder="1" applyAlignment="1">
      <alignment horizontal="left" vertical="top" wrapText="1"/>
    </xf>
    <xf numFmtId="49" fontId="28" fillId="4" borderId="2" xfId="0" applyNumberFormat="1" applyFont="1" applyFill="1" applyBorder="1" applyAlignment="1">
      <alignment horizontal="left" vertical="center" wrapText="1"/>
    </xf>
    <xf numFmtId="49" fontId="28" fillId="4" borderId="9" xfId="0" applyNumberFormat="1" applyFont="1" applyFill="1" applyBorder="1" applyAlignment="1">
      <alignment horizontal="left" vertical="center" wrapText="1"/>
    </xf>
    <xf numFmtId="49" fontId="27" fillId="4" borderId="1" xfId="0" applyNumberFormat="1" applyFont="1" applyFill="1" applyBorder="1" applyAlignment="1">
      <alignment vertical="center" wrapText="1"/>
    </xf>
    <xf numFmtId="49" fontId="27" fillId="4" borderId="2" xfId="0" applyNumberFormat="1" applyFont="1" applyFill="1" applyBorder="1" applyAlignment="1">
      <alignment vertical="center" wrapText="1"/>
    </xf>
    <xf numFmtId="49" fontId="27" fillId="4" borderId="5" xfId="0" applyNumberFormat="1" applyFont="1" applyFill="1" applyBorder="1" applyAlignment="1">
      <alignment vertical="center" wrapText="1"/>
    </xf>
    <xf numFmtId="49" fontId="27" fillId="4" borderId="0" xfId="0" applyNumberFormat="1" applyFont="1" applyFill="1" applyAlignment="1">
      <alignment vertical="center" wrapText="1"/>
    </xf>
    <xf numFmtId="49" fontId="3" fillId="2" borderId="85" xfId="0" applyNumberFormat="1" applyFont="1" applyFill="1" applyBorder="1" applyAlignment="1">
      <alignment horizontal="left" vertical="center" wrapText="1"/>
    </xf>
    <xf numFmtId="49" fontId="3" fillId="2" borderId="86" xfId="0" applyNumberFormat="1" applyFont="1" applyFill="1" applyBorder="1" applyAlignment="1">
      <alignment horizontal="left" vertical="center" wrapText="1"/>
    </xf>
    <xf numFmtId="49" fontId="4" fillId="0" borderId="2"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49" fontId="5" fillId="0" borderId="2" xfId="0" applyNumberFormat="1" applyFont="1" applyBorder="1" applyAlignment="1">
      <alignment horizontal="center" vertical="center" wrapText="1"/>
    </xf>
    <xf numFmtId="49" fontId="5" fillId="0" borderId="3" xfId="0" applyNumberFormat="1" applyFont="1" applyBorder="1" applyAlignment="1">
      <alignment horizontal="center" vertical="center" wrapText="1"/>
    </xf>
    <xf numFmtId="49" fontId="5" fillId="0" borderId="5" xfId="0" applyNumberFormat="1" applyFont="1" applyBorder="1" applyAlignment="1">
      <alignment horizontal="center" vertical="center" wrapText="1"/>
    </xf>
    <xf numFmtId="49" fontId="5" fillId="0" borderId="0" xfId="0" applyNumberFormat="1" applyFont="1" applyAlignment="1">
      <alignment horizontal="center" vertical="center" wrapText="1"/>
    </xf>
    <xf numFmtId="49" fontId="5" fillId="0" borderId="6" xfId="0" applyNumberFormat="1" applyFont="1" applyBorder="1" applyAlignment="1">
      <alignment horizontal="center" vertical="center" wrapText="1"/>
    </xf>
    <xf numFmtId="49" fontId="5" fillId="0" borderId="8" xfId="0" applyNumberFormat="1" applyFont="1" applyBorder="1" applyAlignment="1">
      <alignment horizontal="center" vertical="center" wrapText="1"/>
    </xf>
    <xf numFmtId="49" fontId="5" fillId="0" borderId="9" xfId="0" applyNumberFormat="1" applyFont="1" applyBorder="1" applyAlignment="1">
      <alignment horizontal="center" vertical="center" wrapText="1"/>
    </xf>
    <xf numFmtId="49" fontId="5" fillId="0" borderId="10" xfId="0" applyNumberFormat="1" applyFont="1" applyBorder="1" applyAlignment="1">
      <alignment horizontal="center" vertical="center" wrapText="1"/>
    </xf>
    <xf numFmtId="49" fontId="1" fillId="0" borderId="0" xfId="0" applyNumberFormat="1" applyFont="1" applyAlignment="1">
      <alignment horizontal="center" vertical="center" wrapText="1"/>
    </xf>
    <xf numFmtId="49" fontId="1" fillId="0" borderId="6" xfId="0" applyNumberFormat="1" applyFont="1" applyBorder="1" applyAlignment="1">
      <alignment horizontal="center" vertical="center" wrapText="1"/>
    </xf>
    <xf numFmtId="49" fontId="1" fillId="0" borderId="9" xfId="0" applyNumberFormat="1" applyFont="1" applyBorder="1" applyAlignment="1">
      <alignment horizontal="center" vertical="center" wrapText="1"/>
    </xf>
    <xf numFmtId="49" fontId="1" fillId="0" borderId="10" xfId="0" applyNumberFormat="1" applyFont="1" applyBorder="1" applyAlignment="1">
      <alignment horizontal="center" vertical="center" wrapText="1"/>
    </xf>
    <xf numFmtId="49" fontId="6" fillId="3" borderId="11" xfId="0" applyNumberFormat="1" applyFont="1" applyFill="1" applyBorder="1" applyAlignment="1">
      <alignment horizontal="center" vertical="center" wrapText="1"/>
    </xf>
    <xf numFmtId="49" fontId="6" fillId="3" borderId="12" xfId="0" applyNumberFormat="1" applyFont="1" applyFill="1" applyBorder="1" applyAlignment="1">
      <alignment horizontal="center" vertical="center" wrapText="1"/>
    </xf>
    <xf numFmtId="49" fontId="6" fillId="3" borderId="2" xfId="0" applyNumberFormat="1" applyFont="1" applyFill="1" applyBorder="1" applyAlignment="1">
      <alignment horizontal="center" vertical="center" wrapText="1"/>
    </xf>
    <xf numFmtId="49" fontId="6" fillId="3" borderId="13" xfId="0" applyNumberFormat="1" applyFont="1" applyFill="1" applyBorder="1" applyAlignment="1">
      <alignment horizontal="center" vertical="center" wrapText="1"/>
    </xf>
    <xf numFmtId="49" fontId="4" fillId="5" borderId="32" xfId="0" applyNumberFormat="1" applyFont="1" applyFill="1" applyBorder="1" applyAlignment="1" applyProtection="1">
      <alignment horizontal="left" vertical="center"/>
      <protection locked="0"/>
    </xf>
    <xf numFmtId="49" fontId="4" fillId="5" borderId="33" xfId="0" applyNumberFormat="1" applyFont="1" applyFill="1" applyBorder="1" applyAlignment="1" applyProtection="1">
      <alignment horizontal="left" vertical="center"/>
      <protection locked="0"/>
    </xf>
    <xf numFmtId="49" fontId="4" fillId="5" borderId="34" xfId="0" applyNumberFormat="1" applyFont="1" applyFill="1" applyBorder="1" applyAlignment="1" applyProtection="1">
      <alignment horizontal="left" vertical="center"/>
      <protection locked="0"/>
    </xf>
    <xf numFmtId="49" fontId="4" fillId="5" borderId="8" xfId="0" applyNumberFormat="1" applyFont="1" applyFill="1" applyBorder="1" applyAlignment="1" applyProtection="1">
      <alignment horizontal="left" vertical="center"/>
      <protection locked="0"/>
    </xf>
    <xf numFmtId="49" fontId="4" fillId="5" borderId="9" xfId="0" applyNumberFormat="1" applyFont="1" applyFill="1" applyBorder="1" applyAlignment="1" applyProtection="1">
      <alignment horizontal="left" vertical="center"/>
      <protection locked="0"/>
    </xf>
    <xf numFmtId="49" fontId="4" fillId="5" borderId="10" xfId="0" applyNumberFormat="1" applyFont="1" applyFill="1" applyBorder="1" applyAlignment="1" applyProtection="1">
      <alignment horizontal="left" vertical="center"/>
      <protection locked="0"/>
    </xf>
    <xf numFmtId="49" fontId="4" fillId="5" borderId="15" xfId="0" applyNumberFormat="1" applyFont="1" applyFill="1" applyBorder="1" applyAlignment="1" applyProtection="1">
      <alignment vertical="center" wrapText="1"/>
      <protection locked="0"/>
    </xf>
    <xf numFmtId="49" fontId="4" fillId="5" borderId="19" xfId="0" applyNumberFormat="1" applyFont="1" applyFill="1" applyBorder="1" applyAlignment="1" applyProtection="1">
      <alignment vertical="center" wrapText="1"/>
      <protection locked="0"/>
    </xf>
    <xf numFmtId="0" fontId="4" fillId="8" borderId="1" xfId="0" applyFont="1" applyFill="1" applyBorder="1" applyAlignment="1" applyProtection="1">
      <alignment horizontal="left" vertical="center" wrapText="1"/>
      <protection locked="0"/>
    </xf>
    <xf numFmtId="0" fontId="4" fillId="8" borderId="2" xfId="0" applyFont="1" applyFill="1" applyBorder="1" applyAlignment="1" applyProtection="1">
      <alignment horizontal="left" vertical="center" wrapText="1"/>
      <protection locked="0"/>
    </xf>
    <xf numFmtId="0" fontId="4" fillId="8" borderId="3" xfId="0" applyFont="1" applyFill="1" applyBorder="1" applyAlignment="1" applyProtection="1">
      <alignment horizontal="left" vertical="center" wrapText="1"/>
      <protection locked="0"/>
    </xf>
    <xf numFmtId="0" fontId="4" fillId="8" borderId="8" xfId="0" applyFont="1" applyFill="1" applyBorder="1" applyAlignment="1" applyProtection="1">
      <alignment horizontal="left" vertical="center" wrapText="1"/>
      <protection locked="0"/>
    </xf>
    <xf numFmtId="0" fontId="4" fillId="8" borderId="9" xfId="0" applyFont="1" applyFill="1" applyBorder="1" applyAlignment="1" applyProtection="1">
      <alignment horizontal="left" vertical="center" wrapText="1"/>
      <protection locked="0"/>
    </xf>
    <xf numFmtId="0" fontId="4" fillId="8" borderId="10" xfId="0" applyFont="1" applyFill="1" applyBorder="1" applyAlignment="1" applyProtection="1">
      <alignment horizontal="left" vertical="center" wrapText="1"/>
      <protection locked="0"/>
    </xf>
    <xf numFmtId="49" fontId="4" fillId="8" borderId="15" xfId="0" applyNumberFormat="1" applyFont="1" applyFill="1" applyBorder="1" applyAlignment="1" applyProtection="1">
      <alignment vertical="center" wrapText="1"/>
      <protection locked="0"/>
    </xf>
    <xf numFmtId="49" fontId="4" fillId="8" borderId="14" xfId="0" applyNumberFormat="1" applyFont="1" applyFill="1" applyBorder="1" applyAlignment="1" applyProtection="1">
      <alignment vertical="center" wrapText="1"/>
      <protection locked="0"/>
    </xf>
    <xf numFmtId="49" fontId="4" fillId="0" borderId="1"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49" fontId="4" fillId="0" borderId="8" xfId="0" applyNumberFormat="1" applyFont="1" applyBorder="1" applyAlignment="1">
      <alignment horizontal="center" vertical="center" wrapText="1"/>
    </xf>
    <xf numFmtId="49" fontId="4" fillId="0" borderId="9" xfId="0" applyNumberFormat="1" applyFont="1" applyBorder="1" applyAlignment="1">
      <alignment horizontal="center" vertical="center" wrapText="1"/>
    </xf>
    <xf numFmtId="49" fontId="4" fillId="0" borderId="10" xfId="0" applyNumberFormat="1" applyFont="1" applyBorder="1" applyAlignment="1">
      <alignment horizontal="center" vertical="center" wrapText="1"/>
    </xf>
    <xf numFmtId="49" fontId="4" fillId="5" borderId="58" xfId="0" applyNumberFormat="1" applyFont="1" applyFill="1" applyBorder="1" applyAlignment="1" applyProtection="1">
      <alignment horizontal="left" vertical="center"/>
      <protection locked="0"/>
    </xf>
    <xf numFmtId="49" fontId="4" fillId="5" borderId="2" xfId="0" applyNumberFormat="1" applyFont="1" applyFill="1" applyBorder="1" applyAlignment="1" applyProtection="1">
      <alignment horizontal="left" vertical="center"/>
      <protection locked="0"/>
    </xf>
    <xf numFmtId="49" fontId="4" fillId="5" borderId="3" xfId="0" applyNumberFormat="1" applyFont="1" applyFill="1" applyBorder="1" applyAlignment="1" applyProtection="1">
      <alignment horizontal="left" vertical="center"/>
      <protection locked="0"/>
    </xf>
    <xf numFmtId="49" fontId="4" fillId="5" borderId="61" xfId="0" applyNumberFormat="1" applyFont="1" applyFill="1" applyBorder="1" applyAlignment="1" applyProtection="1">
      <alignment horizontal="left" vertical="center"/>
      <protection locked="0"/>
    </xf>
    <xf numFmtId="49" fontId="4" fillId="5" borderId="39" xfId="0" applyNumberFormat="1" applyFont="1" applyFill="1" applyBorder="1" applyAlignment="1" applyProtection="1">
      <alignment horizontal="left" vertical="center"/>
      <protection locked="0"/>
    </xf>
    <xf numFmtId="49" fontId="4" fillId="5" borderId="40" xfId="0" applyNumberFormat="1" applyFont="1" applyFill="1" applyBorder="1" applyAlignment="1" applyProtection="1">
      <alignment horizontal="left" vertical="center"/>
      <protection locked="0"/>
    </xf>
    <xf numFmtId="49" fontId="4" fillId="0" borderId="0" xfId="0" applyNumberFormat="1" applyFont="1" applyAlignment="1">
      <alignment vertical="center" wrapText="1"/>
    </xf>
    <xf numFmtId="49" fontId="27" fillId="4" borderId="1" xfId="0" applyNumberFormat="1" applyFont="1" applyFill="1" applyBorder="1" applyAlignment="1">
      <alignment horizontal="center" vertical="center" wrapText="1"/>
    </xf>
    <xf numFmtId="49" fontId="27" fillId="4" borderId="2" xfId="0" applyNumberFormat="1" applyFont="1" applyFill="1" applyBorder="1" applyAlignment="1">
      <alignment horizontal="center" vertical="center" wrapText="1"/>
    </xf>
    <xf numFmtId="49" fontId="27" fillId="4" borderId="3" xfId="0" applyNumberFormat="1" applyFont="1" applyFill="1" applyBorder="1" applyAlignment="1">
      <alignment horizontal="center" vertical="center" wrapText="1"/>
    </xf>
    <xf numFmtId="49" fontId="27" fillId="4" borderId="10" xfId="0" applyNumberFormat="1" applyFont="1" applyFill="1" applyBorder="1" applyAlignment="1">
      <alignment horizontal="center" vertical="center" wrapText="1"/>
    </xf>
    <xf numFmtId="49" fontId="5" fillId="0" borderId="25" xfId="0" applyNumberFormat="1" applyFont="1" applyBorder="1" applyAlignment="1">
      <alignment horizontal="center" vertical="center" wrapText="1"/>
    </xf>
    <xf numFmtId="49" fontId="27" fillId="4" borderId="8" xfId="0" applyNumberFormat="1" applyFont="1" applyFill="1" applyBorder="1" applyAlignment="1">
      <alignment vertical="center" wrapText="1"/>
    </xf>
    <xf numFmtId="49" fontId="27" fillId="4" borderId="0" xfId="0" applyNumberFormat="1" applyFont="1" applyFill="1" applyAlignment="1">
      <alignment horizontal="left" vertical="center" wrapText="1"/>
    </xf>
    <xf numFmtId="49" fontId="27" fillId="4" borderId="9" xfId="0" applyNumberFormat="1" applyFont="1" applyFill="1" applyBorder="1" applyAlignment="1">
      <alignment horizontal="left" vertical="center" wrapText="1"/>
    </xf>
    <xf numFmtId="49" fontId="4" fillId="0" borderId="0" xfId="0" applyNumberFormat="1" applyFont="1" applyAlignment="1">
      <alignment horizontal="center" vertical="center" wrapText="1"/>
    </xf>
    <xf numFmtId="49" fontId="27" fillId="4" borderId="11" xfId="0" applyNumberFormat="1" applyFont="1" applyFill="1" applyBorder="1" applyAlignment="1">
      <alignment horizontal="center" vertical="center" wrapText="1"/>
    </xf>
    <xf numFmtId="49" fontId="27" fillId="4" borderId="13" xfId="0" applyNumberFormat="1" applyFont="1" applyFill="1" applyBorder="1" applyAlignment="1">
      <alignment horizontal="center" vertical="center" wrapText="1"/>
    </xf>
    <xf numFmtId="49" fontId="27" fillId="4" borderId="12" xfId="0" applyNumberFormat="1" applyFont="1" applyFill="1" applyBorder="1" applyAlignment="1">
      <alignment horizontal="center" vertical="center" wrapText="1"/>
    </xf>
    <xf numFmtId="49" fontId="6" fillId="3" borderId="3" xfId="0" applyNumberFormat="1" applyFont="1" applyFill="1" applyBorder="1" applyAlignment="1">
      <alignment horizontal="center" vertical="center" wrapText="1"/>
    </xf>
    <xf numFmtId="49" fontId="27" fillId="4" borderId="15" xfId="0" applyNumberFormat="1" applyFont="1" applyFill="1" applyBorder="1" applyAlignment="1">
      <alignment horizontal="left" vertical="center" wrapText="1"/>
    </xf>
    <xf numFmtId="49" fontId="27" fillId="4" borderId="14" xfId="0" applyNumberFormat="1" applyFont="1" applyFill="1" applyBorder="1" applyAlignment="1">
      <alignment horizontal="left" vertical="center" wrapText="1"/>
    </xf>
    <xf numFmtId="49" fontId="28" fillId="4" borderId="15" xfId="0" applyNumberFormat="1" applyFont="1" applyFill="1" applyBorder="1" applyAlignment="1">
      <alignment horizontal="center" vertical="center" wrapText="1"/>
    </xf>
    <xf numFmtId="49" fontId="28" fillId="4" borderId="19" xfId="0" applyNumberFormat="1" applyFont="1" applyFill="1" applyBorder="1" applyAlignment="1">
      <alignment horizontal="center" vertical="center" wrapText="1"/>
    </xf>
    <xf numFmtId="49" fontId="1" fillId="0" borderId="0" xfId="0" applyNumberFormat="1" applyFont="1" applyAlignment="1">
      <alignment vertical="center" wrapText="1"/>
    </xf>
    <xf numFmtId="49" fontId="4" fillId="5" borderId="29" xfId="0" applyNumberFormat="1" applyFont="1" applyFill="1" applyBorder="1" applyAlignment="1">
      <alignment horizontal="left" vertical="center" wrapText="1"/>
    </xf>
    <xf numFmtId="49" fontId="4" fillId="5" borderId="24" xfId="0" applyNumberFormat="1" applyFont="1" applyFill="1" applyBorder="1" applyAlignment="1">
      <alignment horizontal="left" vertical="center" wrapText="1"/>
    </xf>
    <xf numFmtId="0" fontId="4" fillId="0" borderId="0" xfId="0" applyFont="1" applyAlignment="1">
      <alignment vertical="center" wrapText="1"/>
    </xf>
    <xf numFmtId="49" fontId="11" fillId="0" borderId="0" xfId="0" applyNumberFormat="1" applyFont="1" applyAlignment="1">
      <alignment vertical="center" wrapText="1"/>
    </xf>
    <xf numFmtId="49" fontId="28" fillId="4" borderId="11" xfId="0" applyNumberFormat="1" applyFont="1" applyFill="1" applyBorder="1" applyAlignment="1">
      <alignment horizontal="left" vertical="center" wrapText="1"/>
    </xf>
    <xf numFmtId="49" fontId="28" fillId="4" borderId="13" xfId="0" applyNumberFormat="1" applyFont="1" applyFill="1" applyBorder="1" applyAlignment="1">
      <alignment horizontal="left" vertical="center" wrapText="1"/>
    </xf>
    <xf numFmtId="49" fontId="28" fillId="4" borderId="0" xfId="0" applyNumberFormat="1" applyFont="1" applyFill="1" applyAlignment="1">
      <alignment horizontal="left" vertical="center" wrapText="1"/>
    </xf>
    <xf numFmtId="49" fontId="28" fillId="4" borderId="1" xfId="0" applyNumberFormat="1" applyFont="1" applyFill="1" applyBorder="1" applyAlignment="1">
      <alignment vertical="center" wrapText="1"/>
    </xf>
    <xf numFmtId="49" fontId="28" fillId="4" borderId="3" xfId="0" applyNumberFormat="1" applyFont="1" applyFill="1" applyBorder="1" applyAlignment="1">
      <alignment vertical="center" wrapText="1"/>
    </xf>
    <xf numFmtId="49" fontId="4" fillId="5" borderId="5" xfId="0" applyNumberFormat="1" applyFont="1" applyFill="1" applyBorder="1" applyAlignment="1" applyProtection="1">
      <alignment horizontal="left" vertical="top" wrapText="1"/>
      <protection locked="0"/>
    </xf>
    <xf numFmtId="49" fontId="4" fillId="5" borderId="0" xfId="0" applyNumberFormat="1" applyFont="1" applyFill="1" applyAlignment="1" applyProtection="1">
      <alignment horizontal="left" vertical="top" wrapText="1"/>
      <protection locked="0"/>
    </xf>
    <xf numFmtId="49" fontId="4" fillId="5" borderId="6" xfId="0" applyNumberFormat="1" applyFont="1" applyFill="1" applyBorder="1" applyAlignment="1" applyProtection="1">
      <alignment horizontal="left" vertical="top" wrapText="1"/>
      <protection locked="0"/>
    </xf>
    <xf numFmtId="49" fontId="4" fillId="5" borderId="8" xfId="0" applyNumberFormat="1" applyFont="1" applyFill="1" applyBorder="1" applyAlignment="1" applyProtection="1">
      <alignment horizontal="left" vertical="top" wrapText="1"/>
      <protection locked="0"/>
    </xf>
    <xf numFmtId="49" fontId="4" fillId="5" borderId="9" xfId="0" applyNumberFormat="1" applyFont="1" applyFill="1" applyBorder="1" applyAlignment="1" applyProtection="1">
      <alignment horizontal="left" vertical="top" wrapText="1"/>
      <protection locked="0"/>
    </xf>
    <xf numFmtId="49" fontId="4" fillId="5" borderId="10" xfId="0" applyNumberFormat="1" applyFont="1" applyFill="1" applyBorder="1" applyAlignment="1" applyProtection="1">
      <alignment horizontal="left" vertical="top" wrapText="1"/>
      <protection locked="0"/>
    </xf>
    <xf numFmtId="49" fontId="28" fillId="10" borderId="0" xfId="0" applyNumberFormat="1" applyFont="1" applyFill="1" applyAlignment="1">
      <alignment vertical="center" wrapText="1"/>
    </xf>
    <xf numFmtId="49" fontId="28" fillId="10" borderId="6" xfId="0" applyNumberFormat="1" applyFont="1" applyFill="1" applyBorder="1" applyAlignment="1">
      <alignment vertical="center" wrapText="1"/>
    </xf>
    <xf numFmtId="49" fontId="4" fillId="0" borderId="14" xfId="0" applyNumberFormat="1" applyFont="1" applyBorder="1" applyAlignment="1">
      <alignment vertical="center" wrapText="1"/>
    </xf>
    <xf numFmtId="49" fontId="4" fillId="0" borderId="19" xfId="0" applyNumberFormat="1" applyFont="1" applyBorder="1" applyAlignment="1">
      <alignment vertical="center" wrapText="1"/>
    </xf>
    <xf numFmtId="49" fontId="4" fillId="5" borderId="83" xfId="0" applyNumberFormat="1" applyFont="1" applyFill="1" applyBorder="1" applyAlignment="1" applyProtection="1">
      <alignment horizontal="left" vertical="center" wrapText="1"/>
      <protection locked="0"/>
    </xf>
    <xf numFmtId="49" fontId="27" fillId="4" borderId="8" xfId="0" applyNumberFormat="1" applyFont="1" applyFill="1" applyBorder="1" applyAlignment="1">
      <alignment horizontal="center" vertical="top" wrapText="1"/>
    </xf>
    <xf numFmtId="49" fontId="27" fillId="4" borderId="9" xfId="0" applyNumberFormat="1" applyFont="1" applyFill="1" applyBorder="1" applyAlignment="1">
      <alignment horizontal="center" vertical="top" wrapText="1"/>
    </xf>
    <xf numFmtId="49" fontId="27" fillId="4" borderId="10" xfId="0" applyNumberFormat="1" applyFont="1" applyFill="1" applyBorder="1" applyAlignment="1">
      <alignment horizontal="center" vertical="top" wrapText="1"/>
    </xf>
    <xf numFmtId="49" fontId="28" fillId="4" borderId="8" xfId="0" applyNumberFormat="1" applyFont="1" applyFill="1" applyBorder="1" applyAlignment="1">
      <alignment horizontal="center" vertical="center" wrapText="1"/>
    </xf>
    <xf numFmtId="49" fontId="28" fillId="4" borderId="9" xfId="0" applyNumberFormat="1" applyFont="1" applyFill="1" applyBorder="1" applyAlignment="1">
      <alignment horizontal="center" vertical="center" wrapText="1"/>
    </xf>
    <xf numFmtId="49" fontId="28" fillId="4" borderId="10" xfId="0" applyNumberFormat="1" applyFont="1" applyFill="1" applyBorder="1" applyAlignment="1">
      <alignment horizontal="center" vertical="center" wrapText="1"/>
    </xf>
    <xf numFmtId="49" fontId="28" fillId="4" borderId="15" xfId="0" applyNumberFormat="1" applyFont="1" applyFill="1" applyBorder="1" applyAlignment="1">
      <alignment horizontal="left" vertical="center" wrapText="1"/>
    </xf>
    <xf numFmtId="49" fontId="28" fillId="4" borderId="14" xfId="0" applyNumberFormat="1" applyFont="1" applyFill="1" applyBorder="1" applyAlignment="1">
      <alignment horizontal="left" vertical="center" wrapText="1"/>
    </xf>
    <xf numFmtId="49" fontId="4" fillId="8" borderId="15" xfId="0" applyNumberFormat="1" applyFont="1" applyFill="1" applyBorder="1" applyAlignment="1" applyProtection="1">
      <alignment horizontal="left" vertical="center" wrapText="1"/>
      <protection locked="0"/>
    </xf>
    <xf numFmtId="49" fontId="4" fillId="8" borderId="19" xfId="0" applyNumberFormat="1" applyFont="1" applyFill="1" applyBorder="1" applyAlignment="1" applyProtection="1">
      <alignment horizontal="left" vertical="center" wrapText="1"/>
      <protection locked="0"/>
    </xf>
    <xf numFmtId="49" fontId="6" fillId="11" borderId="11" xfId="0" applyNumberFormat="1" applyFont="1" applyFill="1" applyBorder="1" applyAlignment="1">
      <alignment horizontal="center" vertical="center" wrapText="1"/>
    </xf>
    <xf numFmtId="49" fontId="6" fillId="11" borderId="12" xfId="0" applyNumberFormat="1" applyFont="1" applyFill="1" applyBorder="1" applyAlignment="1">
      <alignment horizontal="center" vertical="center" wrapText="1"/>
    </xf>
    <xf numFmtId="49" fontId="6" fillId="11" borderId="13" xfId="0" applyNumberFormat="1" applyFont="1" applyFill="1" applyBorder="1" applyAlignment="1">
      <alignment horizontal="center" vertical="center" wrapText="1"/>
    </xf>
    <xf numFmtId="49" fontId="11" fillId="0" borderId="5" xfId="0" applyNumberFormat="1" applyFont="1" applyBorder="1" applyAlignment="1">
      <alignment vertical="center" wrapText="1"/>
    </xf>
    <xf numFmtId="49" fontId="11" fillId="0" borderId="5" xfId="0" applyNumberFormat="1" applyFont="1" applyBorder="1" applyAlignment="1">
      <alignment horizontal="left" vertical="center" wrapText="1"/>
    </xf>
    <xf numFmtId="49" fontId="11" fillId="0" borderId="0" xfId="0" applyNumberFormat="1" applyFont="1" applyAlignment="1">
      <alignment horizontal="left" vertical="center" wrapText="1"/>
    </xf>
    <xf numFmtId="49" fontId="11" fillId="0" borderId="6" xfId="0" applyNumberFormat="1" applyFont="1" applyBorder="1" applyAlignment="1">
      <alignment horizontal="left" vertical="center" wrapText="1"/>
    </xf>
    <xf numFmtId="49" fontId="11" fillId="5" borderId="15" xfId="0" applyNumberFormat="1" applyFont="1" applyFill="1" applyBorder="1" applyAlignment="1" applyProtection="1">
      <alignment horizontal="center" vertical="center" wrapText="1"/>
      <protection locked="0"/>
    </xf>
    <xf numFmtId="49" fontId="11" fillId="5" borderId="19" xfId="0" applyNumberFormat="1" applyFont="1" applyFill="1" applyBorder="1" applyAlignment="1" applyProtection="1">
      <alignment horizontal="center" vertical="center" wrapText="1"/>
      <protection locked="0"/>
    </xf>
    <xf numFmtId="49" fontId="11" fillId="5" borderId="15" xfId="0" applyNumberFormat="1" applyFont="1" applyFill="1" applyBorder="1" applyAlignment="1" applyProtection="1">
      <alignment horizontal="left" vertical="center" wrapText="1"/>
      <protection locked="0"/>
    </xf>
    <xf numFmtId="49" fontId="11" fillId="5" borderId="19" xfId="0" applyNumberFormat="1" applyFont="1" applyFill="1" applyBorder="1" applyAlignment="1" applyProtection="1">
      <alignment horizontal="left" vertical="center" wrapText="1"/>
      <protection locked="0"/>
    </xf>
    <xf numFmtId="49" fontId="11" fillId="5" borderId="5" xfId="0" applyNumberFormat="1" applyFont="1" applyFill="1" applyBorder="1" applyAlignment="1" applyProtection="1">
      <alignment vertical="center" wrapText="1"/>
      <protection locked="0"/>
    </xf>
    <xf numFmtId="49" fontId="11" fillId="5" borderId="0" xfId="0" applyNumberFormat="1" applyFont="1" applyFill="1" applyAlignment="1" applyProtection="1">
      <alignment vertical="center" wrapText="1"/>
      <protection locked="0"/>
    </xf>
    <xf numFmtId="49" fontId="11" fillId="5" borderId="6" xfId="0" applyNumberFormat="1" applyFont="1" applyFill="1" applyBorder="1" applyAlignment="1" applyProtection="1">
      <alignment vertical="center" wrapText="1"/>
      <protection locked="0"/>
    </xf>
    <xf numFmtId="49" fontId="11" fillId="0" borderId="1" xfId="0" applyNumberFormat="1" applyFont="1" applyBorder="1" applyAlignment="1">
      <alignment vertical="center" wrapText="1"/>
    </xf>
    <xf numFmtId="49" fontId="11" fillId="0" borderId="2" xfId="0" applyNumberFormat="1" applyFont="1" applyBorder="1" applyAlignment="1">
      <alignment vertical="center" wrapText="1"/>
    </xf>
    <xf numFmtId="49" fontId="11" fillId="5" borderId="5" xfId="0" applyNumberFormat="1" applyFont="1" applyFill="1" applyBorder="1" applyAlignment="1" applyProtection="1">
      <alignment vertical="center"/>
      <protection locked="0"/>
    </xf>
    <xf numFmtId="49" fontId="11" fillId="5" borderId="0" xfId="0" applyNumberFormat="1" applyFont="1" applyFill="1" applyAlignment="1" applyProtection="1">
      <alignment vertical="center"/>
      <protection locked="0"/>
    </xf>
    <xf numFmtId="49" fontId="11" fillId="5" borderId="6" xfId="0" applyNumberFormat="1" applyFont="1" applyFill="1" applyBorder="1" applyAlignment="1" applyProtection="1">
      <alignment vertical="center"/>
      <protection locked="0"/>
    </xf>
    <xf numFmtId="49" fontId="11" fillId="5" borderId="8" xfId="0" applyNumberFormat="1" applyFont="1" applyFill="1" applyBorder="1" applyAlignment="1" applyProtection="1">
      <alignment vertical="center"/>
      <protection locked="0"/>
    </xf>
    <xf numFmtId="49" fontId="11" fillId="5" borderId="9" xfId="0" applyNumberFormat="1" applyFont="1" applyFill="1" applyBorder="1" applyAlignment="1" applyProtection="1">
      <alignment vertical="center"/>
      <protection locked="0"/>
    </xf>
    <xf numFmtId="49" fontId="11" fillId="5" borderId="10" xfId="0" applyNumberFormat="1" applyFont="1" applyFill="1" applyBorder="1" applyAlignment="1" applyProtection="1">
      <alignment vertical="center"/>
      <protection locked="0"/>
    </xf>
    <xf numFmtId="49" fontId="11" fillId="5" borderId="1" xfId="0" applyNumberFormat="1" applyFont="1" applyFill="1" applyBorder="1" applyAlignment="1" applyProtection="1">
      <alignment vertical="center"/>
      <protection locked="0"/>
    </xf>
    <xf numFmtId="49" fontId="11" fillId="5" borderId="2" xfId="0" applyNumberFormat="1" applyFont="1" applyFill="1" applyBorder="1" applyAlignment="1" applyProtection="1">
      <alignment vertical="center"/>
      <protection locked="0"/>
    </xf>
    <xf numFmtId="49" fontId="11" fillId="5" borderId="3" xfId="0" applyNumberFormat="1" applyFont="1" applyFill="1" applyBorder="1" applyAlignment="1" applyProtection="1">
      <alignment vertical="center"/>
      <protection locked="0"/>
    </xf>
    <xf numFmtId="49" fontId="1" fillId="0" borderId="14" xfId="0" applyNumberFormat="1" applyFont="1" applyBorder="1" applyAlignment="1">
      <alignment vertical="center"/>
    </xf>
  </cellXfs>
  <cellStyles count="3">
    <cellStyle name="一般" xfId="0" builtinId="0"/>
    <cellStyle name="一般 2" xfId="2" xr:uid="{00000000-0005-0000-0000-000001000000}"/>
    <cellStyle name="超連結" xfId="1" builtinId="8"/>
  </cellStyles>
  <dxfs count="0"/>
  <tableStyles count="0" defaultTableStyle="TableStyleMedium2" defaultPivotStyle="PivotStyleLight16"/>
  <colors>
    <mruColors>
      <color rgb="FF666633"/>
      <color rgb="FF669900"/>
      <color rgb="FFFDE6D3"/>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8.png"/></Relationships>
</file>

<file path=xl/drawings/_rels/drawing5.xml.rels><?xml version="1.0" encoding="UTF-8" standalone="yes"?>
<Relationships xmlns="http://schemas.openxmlformats.org/package/2006/relationships"><Relationship Id="rId1" Type="http://schemas.openxmlformats.org/officeDocument/2006/relationships/image" Target="../media/image9.png"/></Relationships>
</file>

<file path=xl/drawings/_rels/drawing6.xml.rels><?xml version="1.0" encoding="UTF-8" standalone="yes"?>
<Relationships xmlns="http://schemas.openxmlformats.org/package/2006/relationships"><Relationship Id="rId1" Type="http://schemas.openxmlformats.org/officeDocument/2006/relationships/image" Target="../media/image10.png"/></Relationships>
</file>

<file path=xl/drawings/_rels/drawing7.xml.rels><?xml version="1.0" encoding="UTF-8" standalone="yes"?>
<Relationships xmlns="http://schemas.openxmlformats.org/package/2006/relationships"><Relationship Id="rId1" Type="http://schemas.openxmlformats.org/officeDocument/2006/relationships/image" Target="../media/image11.png"/></Relationships>
</file>

<file path=xl/drawings/_rels/drawing8.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xdr:from>
      <xdr:col>3</xdr:col>
      <xdr:colOff>371474</xdr:colOff>
      <xdr:row>1</xdr:row>
      <xdr:rowOff>152401</xdr:rowOff>
    </xdr:from>
    <xdr:to>
      <xdr:col>7</xdr:col>
      <xdr:colOff>323850</xdr:colOff>
      <xdr:row>4</xdr:row>
      <xdr:rowOff>0</xdr:rowOff>
    </xdr:to>
    <xdr:pic>
      <xdr:nvPicPr>
        <xdr:cNvPr id="2" name="圖片 1" descr="ZP_LOGO_STACKED">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81299" y="285751"/>
          <a:ext cx="2895601" cy="6953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3</xdr:col>
          <xdr:colOff>142875</xdr:colOff>
          <xdr:row>69</xdr:row>
          <xdr:rowOff>85725</xdr:rowOff>
        </xdr:from>
        <xdr:to>
          <xdr:col>3</xdr:col>
          <xdr:colOff>457200</xdr:colOff>
          <xdr:row>69</xdr:row>
          <xdr:rowOff>333375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69</xdr:row>
          <xdr:rowOff>85725</xdr:rowOff>
        </xdr:from>
        <xdr:to>
          <xdr:col>4</xdr:col>
          <xdr:colOff>457200</xdr:colOff>
          <xdr:row>69</xdr:row>
          <xdr:rowOff>333375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75</xdr:row>
          <xdr:rowOff>95250</xdr:rowOff>
        </xdr:from>
        <xdr:to>
          <xdr:col>3</xdr:col>
          <xdr:colOff>466725</xdr:colOff>
          <xdr:row>75</xdr:row>
          <xdr:rowOff>342900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75</xdr:row>
          <xdr:rowOff>95250</xdr:rowOff>
        </xdr:from>
        <xdr:to>
          <xdr:col>4</xdr:col>
          <xdr:colOff>447675</xdr:colOff>
          <xdr:row>75</xdr:row>
          <xdr:rowOff>342900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78</xdr:row>
          <xdr:rowOff>123825</xdr:rowOff>
        </xdr:from>
        <xdr:to>
          <xdr:col>3</xdr:col>
          <xdr:colOff>447675</xdr:colOff>
          <xdr:row>79</xdr:row>
          <xdr:rowOff>133350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78</xdr:row>
          <xdr:rowOff>95250</xdr:rowOff>
        </xdr:from>
        <xdr:to>
          <xdr:col>4</xdr:col>
          <xdr:colOff>447675</xdr:colOff>
          <xdr:row>79</xdr:row>
          <xdr:rowOff>104775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47</xdr:col>
      <xdr:colOff>1019175</xdr:colOff>
      <xdr:row>6</xdr:row>
      <xdr:rowOff>57149</xdr:rowOff>
    </xdr:from>
    <xdr:to>
      <xdr:col>49</xdr:col>
      <xdr:colOff>953</xdr:colOff>
      <xdr:row>22</xdr:row>
      <xdr:rowOff>18558</xdr:rowOff>
    </xdr:to>
    <xdr:pic>
      <xdr:nvPicPr>
        <xdr:cNvPr id="4" name="圖片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a:stretch>
          <a:fillRect/>
        </a:stretch>
      </xdr:blipFill>
      <xdr:spPr>
        <a:xfrm>
          <a:off x="55111650" y="2466974"/>
          <a:ext cx="1464628" cy="3009409"/>
        </a:xfrm>
        <a:prstGeom prst="rect">
          <a:avLst/>
        </a:prstGeom>
      </xdr:spPr>
    </xdr:pic>
    <xdr:clientData/>
  </xdr:twoCellAnchor>
  <xdr:twoCellAnchor editAs="oneCell">
    <xdr:from>
      <xdr:col>0</xdr:col>
      <xdr:colOff>279155</xdr:colOff>
      <xdr:row>7</xdr:row>
      <xdr:rowOff>0</xdr:rowOff>
    </xdr:from>
    <xdr:to>
      <xdr:col>6</xdr:col>
      <xdr:colOff>400050</xdr:colOff>
      <xdr:row>37</xdr:row>
      <xdr:rowOff>76387</xdr:rowOff>
    </xdr:to>
    <xdr:pic>
      <xdr:nvPicPr>
        <xdr:cNvPr id="5" name="圖片 4">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2"/>
        <a:stretch>
          <a:fillRect/>
        </a:stretch>
      </xdr:blipFill>
      <xdr:spPr>
        <a:xfrm>
          <a:off x="279155" y="2714625"/>
          <a:ext cx="6388345" cy="5791387"/>
        </a:xfrm>
        <a:prstGeom prst="rect">
          <a:avLst/>
        </a:prstGeom>
      </xdr:spPr>
    </xdr:pic>
    <xdr:clientData/>
  </xdr:twoCellAnchor>
  <xdr:twoCellAnchor editAs="oneCell">
    <xdr:from>
      <xdr:col>7</xdr:col>
      <xdr:colOff>733425</xdr:colOff>
      <xdr:row>23</xdr:row>
      <xdr:rowOff>15910</xdr:rowOff>
    </xdr:from>
    <xdr:to>
      <xdr:col>11</xdr:col>
      <xdr:colOff>465887</xdr:colOff>
      <xdr:row>37</xdr:row>
      <xdr:rowOff>132933</xdr:rowOff>
    </xdr:to>
    <xdr:pic>
      <xdr:nvPicPr>
        <xdr:cNvPr id="6" name="圖片 5">
          <a:extLst>
            <a:ext uri="{FF2B5EF4-FFF2-40B4-BE49-F238E27FC236}">
              <a16:creationId xmlns:a16="http://schemas.microsoft.com/office/drawing/2014/main" id="{00000000-0008-0000-0700-000006000000}"/>
            </a:ext>
          </a:extLst>
        </xdr:cNvPr>
        <xdr:cNvPicPr>
          <a:picLocks noChangeAspect="1"/>
        </xdr:cNvPicPr>
      </xdr:nvPicPr>
      <xdr:blipFill>
        <a:blip xmlns:r="http://schemas.openxmlformats.org/officeDocument/2006/relationships" r:embed="rId3"/>
        <a:stretch>
          <a:fillRect/>
        </a:stretch>
      </xdr:blipFill>
      <xdr:spPr>
        <a:xfrm>
          <a:off x="7000875" y="5778535"/>
          <a:ext cx="5599862" cy="2784023"/>
        </a:xfrm>
        <a:prstGeom prst="rect">
          <a:avLst/>
        </a:prstGeom>
      </xdr:spPr>
    </xdr:pic>
    <xdr:clientData/>
  </xdr:twoCellAnchor>
  <xdr:twoCellAnchor editAs="oneCell">
    <xdr:from>
      <xdr:col>12</xdr:col>
      <xdr:colOff>171450</xdr:colOff>
      <xdr:row>23</xdr:row>
      <xdr:rowOff>95250</xdr:rowOff>
    </xdr:from>
    <xdr:to>
      <xdr:col>19</xdr:col>
      <xdr:colOff>532567</xdr:colOff>
      <xdr:row>34</xdr:row>
      <xdr:rowOff>66417</xdr:rowOff>
    </xdr:to>
    <xdr:pic>
      <xdr:nvPicPr>
        <xdr:cNvPr id="8" name="圖片 7">
          <a:extLst>
            <a:ext uri="{FF2B5EF4-FFF2-40B4-BE49-F238E27FC236}">
              <a16:creationId xmlns:a16="http://schemas.microsoft.com/office/drawing/2014/main" id="{00000000-0008-0000-0700-000008000000}"/>
            </a:ext>
          </a:extLst>
        </xdr:cNvPr>
        <xdr:cNvPicPr>
          <a:picLocks noChangeAspect="1"/>
        </xdr:cNvPicPr>
      </xdr:nvPicPr>
      <xdr:blipFill>
        <a:blip xmlns:r="http://schemas.openxmlformats.org/officeDocument/2006/relationships" r:embed="rId4"/>
        <a:stretch>
          <a:fillRect/>
        </a:stretch>
      </xdr:blipFill>
      <xdr:spPr>
        <a:xfrm>
          <a:off x="12925425" y="5857875"/>
          <a:ext cx="6666667" cy="20666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333375</xdr:colOff>
      <xdr:row>11</xdr:row>
      <xdr:rowOff>228600</xdr:rowOff>
    </xdr:from>
    <xdr:to>
      <xdr:col>9</xdr:col>
      <xdr:colOff>160886</xdr:colOff>
      <xdr:row>21</xdr:row>
      <xdr:rowOff>256791</xdr:rowOff>
    </xdr:to>
    <xdr:pic>
      <xdr:nvPicPr>
        <xdr:cNvPr id="2" name="圖片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333375" y="3009900"/>
          <a:ext cx="8314286" cy="3076191"/>
        </a:xfrm>
        <a:prstGeom prst="rect">
          <a:avLst/>
        </a:prstGeom>
      </xdr:spPr>
    </xdr:pic>
    <xdr:clientData/>
  </xdr:twoCellAnchor>
  <xdr:twoCellAnchor editAs="oneCell">
    <xdr:from>
      <xdr:col>9</xdr:col>
      <xdr:colOff>533400</xdr:colOff>
      <xdr:row>11</xdr:row>
      <xdr:rowOff>266700</xdr:rowOff>
    </xdr:from>
    <xdr:to>
      <xdr:col>17</xdr:col>
      <xdr:colOff>247029</xdr:colOff>
      <xdr:row>16</xdr:row>
      <xdr:rowOff>237938</xdr:rowOff>
    </xdr:to>
    <xdr:pic>
      <xdr:nvPicPr>
        <xdr:cNvPr id="3" name="圖片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2"/>
        <a:stretch>
          <a:fillRect/>
        </a:stretch>
      </xdr:blipFill>
      <xdr:spPr>
        <a:xfrm>
          <a:off x="9020175" y="3048000"/>
          <a:ext cx="4971429" cy="149523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371475</xdr:colOff>
      <xdr:row>4</xdr:row>
      <xdr:rowOff>190500</xdr:rowOff>
    </xdr:from>
    <xdr:to>
      <xdr:col>13</xdr:col>
      <xdr:colOff>542925</xdr:colOff>
      <xdr:row>13</xdr:row>
      <xdr:rowOff>180975</xdr:rowOff>
    </xdr:to>
    <xdr:pic>
      <xdr:nvPicPr>
        <xdr:cNvPr id="3" name="圖片 2" descr="C:\Users\cathy\AppData\Local\Temp\SNAGHTML13e4b9f9.PNG">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15200" y="1038225"/>
          <a:ext cx="4438650" cy="2695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495300</xdr:colOff>
      <xdr:row>8</xdr:row>
      <xdr:rowOff>161925</xdr:rowOff>
    </xdr:from>
    <xdr:to>
      <xdr:col>4</xdr:col>
      <xdr:colOff>570762</xdr:colOff>
      <xdr:row>18</xdr:row>
      <xdr:rowOff>133116</xdr:rowOff>
    </xdr:to>
    <xdr:pic>
      <xdr:nvPicPr>
        <xdr:cNvPr id="3" name="圖片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a:stretch>
          <a:fillRect/>
        </a:stretch>
      </xdr:blipFill>
      <xdr:spPr>
        <a:xfrm>
          <a:off x="495300" y="2162175"/>
          <a:ext cx="5904762" cy="187619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285750</xdr:colOff>
      <xdr:row>11</xdr:row>
      <xdr:rowOff>38100</xdr:rowOff>
    </xdr:from>
    <xdr:to>
      <xdr:col>8</xdr:col>
      <xdr:colOff>932257</xdr:colOff>
      <xdr:row>23</xdr:row>
      <xdr:rowOff>85433</xdr:rowOff>
    </xdr:to>
    <xdr:pic>
      <xdr:nvPicPr>
        <xdr:cNvPr id="2" name="圖片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285750" y="3686175"/>
          <a:ext cx="9552382" cy="233333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85725</xdr:colOff>
      <xdr:row>8</xdr:row>
      <xdr:rowOff>28575</xdr:rowOff>
    </xdr:from>
    <xdr:to>
      <xdr:col>12</xdr:col>
      <xdr:colOff>1179810</xdr:colOff>
      <xdr:row>15</xdr:row>
      <xdr:rowOff>123647</xdr:rowOff>
    </xdr:to>
    <xdr:pic>
      <xdr:nvPicPr>
        <xdr:cNvPr id="3" name="圖片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a:stretch>
          <a:fillRect/>
        </a:stretch>
      </xdr:blipFill>
      <xdr:spPr>
        <a:xfrm>
          <a:off x="2705100" y="1800225"/>
          <a:ext cx="10323810" cy="142857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209550</xdr:colOff>
      <xdr:row>1</xdr:row>
      <xdr:rowOff>38100</xdr:rowOff>
    </xdr:from>
    <xdr:to>
      <xdr:col>9</xdr:col>
      <xdr:colOff>370684</xdr:colOff>
      <xdr:row>17</xdr:row>
      <xdr:rowOff>180538</xdr:rowOff>
    </xdr:to>
    <xdr:pic>
      <xdr:nvPicPr>
        <xdr:cNvPr id="2" name="圖片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550" y="247650"/>
          <a:ext cx="6333334" cy="3495238"/>
        </a:xfrm>
        <a:prstGeom prst="rect">
          <a:avLst/>
        </a:prstGeom>
      </xdr:spPr>
    </xdr:pic>
    <xdr:clientData/>
  </xdr:twoCellAnchor>
  <xdr:twoCellAnchor editAs="oneCell">
    <xdr:from>
      <xdr:col>10</xdr:col>
      <xdr:colOff>9525</xdr:colOff>
      <xdr:row>1</xdr:row>
      <xdr:rowOff>66675</xdr:rowOff>
    </xdr:from>
    <xdr:to>
      <xdr:col>21</xdr:col>
      <xdr:colOff>94297</xdr:colOff>
      <xdr:row>17</xdr:row>
      <xdr:rowOff>47209</xdr:rowOff>
    </xdr:to>
    <xdr:pic>
      <xdr:nvPicPr>
        <xdr:cNvPr id="3" name="圖片 2">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867525" y="276225"/>
          <a:ext cx="7628572" cy="333333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fafang/Desktop/&#35079;&#26412;%20&#35029;&#21033;&#37291;&#34277;_&#20154;&#20107;&#36039;&#26009;&#34920;%20_%20Mapping%20&#21040;&#19968;&#21322;&#30340;&#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履歷總表"/>
      <sheetName val="Oracle Key-in 對照表"/>
      <sheetName val="工作表2"/>
      <sheetName val="下拉清單"/>
      <sheetName val="郵遞區號"/>
      <sheetName val="HUM0020100"/>
      <sheetName val="Link.HUM0020200"/>
      <sheetName val="Link.HUM0021400"/>
      <sheetName val="Link.HUM0020300"/>
      <sheetName val="Link.HUM0020700"/>
      <sheetName val="Link.HUM0020400"/>
      <sheetName val="轉檔方式說明"/>
    </sheetNames>
    <sheetDataSet>
      <sheetData sheetId="0">
        <row r="9">
          <cell r="C9" t="str">
            <v>魏懿筑</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en.wikipedia.org/wiki/Changhua_County" TargetMode="External"/><Relationship Id="rId13" Type="http://schemas.openxmlformats.org/officeDocument/2006/relationships/hyperlink" Target="https://en.wikipedia.org/wiki/Nantou_County" TargetMode="External"/><Relationship Id="rId18" Type="http://schemas.openxmlformats.org/officeDocument/2006/relationships/hyperlink" Target="https://en.wikipedia.org/wiki/Miaoli_County" TargetMode="External"/><Relationship Id="rId3" Type="http://schemas.openxmlformats.org/officeDocument/2006/relationships/hyperlink" Target="https://en.wikipedia.org/wiki/Pe%CC%8Dh-%C5%8De-j%C4%AB" TargetMode="External"/><Relationship Id="rId21" Type="http://schemas.openxmlformats.org/officeDocument/2006/relationships/hyperlink" Target="https://en.wikipedia.org/wiki/Hsinchu_County" TargetMode="External"/><Relationship Id="rId7" Type="http://schemas.openxmlformats.org/officeDocument/2006/relationships/hyperlink" Target="https://en.wikipedia.org/wiki/List_of_cities_in_Taiwan" TargetMode="External"/><Relationship Id="rId12" Type="http://schemas.openxmlformats.org/officeDocument/2006/relationships/hyperlink" Target="https://en.wikipedia.org/wiki/Miaoli_County" TargetMode="External"/><Relationship Id="rId17" Type="http://schemas.openxmlformats.org/officeDocument/2006/relationships/hyperlink" Target="https://en.wikipedia.org/wiki/Taitung_County" TargetMode="External"/><Relationship Id="rId2" Type="http://schemas.openxmlformats.org/officeDocument/2006/relationships/hyperlink" Target="https://en.wikipedia.org/wiki/Taiwanese_Hokkien" TargetMode="External"/><Relationship Id="rId16" Type="http://schemas.openxmlformats.org/officeDocument/2006/relationships/hyperlink" Target="https://en.wikipedia.org/wiki/Chiayi_County" TargetMode="External"/><Relationship Id="rId20" Type="http://schemas.openxmlformats.org/officeDocument/2006/relationships/hyperlink" Target="https://en.wikipedia.org/wiki/Changhua_County" TargetMode="External"/><Relationship Id="rId1" Type="http://schemas.openxmlformats.org/officeDocument/2006/relationships/hyperlink" Target="https://en.wikipedia.org/wiki/Chinese_characters" TargetMode="External"/><Relationship Id="rId6" Type="http://schemas.openxmlformats.org/officeDocument/2006/relationships/hyperlink" Target="https://en.wikipedia.org/wiki/County_(Taiwan)" TargetMode="External"/><Relationship Id="rId11" Type="http://schemas.openxmlformats.org/officeDocument/2006/relationships/hyperlink" Target="https://en.wikipedia.org/wiki/Penghu" TargetMode="External"/><Relationship Id="rId5" Type="http://schemas.openxmlformats.org/officeDocument/2006/relationships/hyperlink" Target="https://en.wikipedia.org/wiki/Pinyin" TargetMode="External"/><Relationship Id="rId15" Type="http://schemas.openxmlformats.org/officeDocument/2006/relationships/hyperlink" Target="https://en.wikipedia.org/wiki/Chiayi_County" TargetMode="External"/><Relationship Id="rId10" Type="http://schemas.openxmlformats.org/officeDocument/2006/relationships/hyperlink" Target="https://en.wikipedia.org/wiki/Hualien_County" TargetMode="External"/><Relationship Id="rId19" Type="http://schemas.openxmlformats.org/officeDocument/2006/relationships/hyperlink" Target="https://en.wikipedia.org/wiki/Yilan_County,_Taiwan" TargetMode="External"/><Relationship Id="rId4" Type="http://schemas.openxmlformats.org/officeDocument/2006/relationships/hyperlink" Target="https://en.wikipedia.org/wiki/Taiwanese_Mandarin" TargetMode="External"/><Relationship Id="rId9" Type="http://schemas.openxmlformats.org/officeDocument/2006/relationships/hyperlink" Target="https://en.wikipedia.org/wiki/Yunlin_County" TargetMode="External"/><Relationship Id="rId14" Type="http://schemas.openxmlformats.org/officeDocument/2006/relationships/hyperlink" Target="https://en.wikipedia.org/wiki/Pingtung_County"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U158"/>
  <sheetViews>
    <sheetView showGridLines="0" tabSelected="1" view="pageBreakPreview" topLeftCell="A148" zoomScaleNormal="115" zoomScaleSheetLayoutView="100" workbookViewId="0">
      <selection activeCell="E34" sqref="E34:G35"/>
    </sheetView>
  </sheetViews>
  <sheetFormatPr defaultColWidth="9" defaultRowHeight="18.75" customHeight="1"/>
  <cols>
    <col min="1" max="1" width="2.375" style="21" customWidth="1"/>
    <col min="2" max="2" width="15.125" style="21" customWidth="1"/>
    <col min="3" max="3" width="14.125" style="21" customWidth="1"/>
    <col min="4" max="4" width="12.125" style="21" customWidth="1"/>
    <col min="5" max="5" width="9.25" style="21" customWidth="1"/>
    <col min="6" max="6" width="8.125" style="21" customWidth="1"/>
    <col min="7" max="7" width="9.125" style="21" customWidth="1"/>
    <col min="8" max="8" width="9.5" style="21" customWidth="1"/>
    <col min="9" max="9" width="6.125" style="21" customWidth="1"/>
    <col min="10" max="10" width="7" style="21" customWidth="1"/>
    <col min="11" max="11" width="6.125" style="21" customWidth="1"/>
    <col min="12" max="12" width="5.875" style="21" customWidth="1"/>
    <col min="13" max="13" width="4.875" style="21" customWidth="1"/>
    <col min="14" max="14" width="6.25" style="21" customWidth="1"/>
    <col min="15" max="15" width="8" style="21" customWidth="1"/>
    <col min="16" max="16" width="6.625" style="21" customWidth="1"/>
    <col min="17" max="17" width="9" style="21"/>
    <col min="18" max="18" width="12.25" style="21" customWidth="1"/>
    <col min="19" max="19" width="4.25" style="21" customWidth="1"/>
    <col min="20" max="20" width="12.75" style="21" customWidth="1"/>
    <col min="21" max="21" width="19.25" style="21" bestFit="1" customWidth="1"/>
    <col min="22" max="16384" width="9" style="21"/>
  </cols>
  <sheetData>
    <row r="1" spans="2:21" ht="10.5" customHeight="1" thickBot="1"/>
    <row r="2" spans="2:21" ht="18.75" customHeight="1" thickTop="1">
      <c r="B2" s="389" t="s">
        <v>0</v>
      </c>
      <c r="C2" s="390"/>
      <c r="D2" s="391"/>
      <c r="E2" s="391"/>
      <c r="F2" s="97"/>
      <c r="G2" s="97"/>
      <c r="H2" s="22"/>
      <c r="I2" s="392" t="s">
        <v>1</v>
      </c>
      <c r="J2" s="393"/>
      <c r="K2" s="393"/>
      <c r="L2" s="393"/>
      <c r="M2" s="393"/>
      <c r="N2" s="393"/>
      <c r="O2" s="394"/>
      <c r="Q2" s="80" t="s">
        <v>2</v>
      </c>
      <c r="R2" s="79"/>
      <c r="T2" s="80" t="s">
        <v>3</v>
      </c>
    </row>
    <row r="3" spans="2:21" ht="24" customHeight="1">
      <c r="B3" s="164" t="s">
        <v>4</v>
      </c>
      <c r="C3" s="165"/>
      <c r="H3" s="24"/>
      <c r="I3" s="395"/>
      <c r="J3" s="396"/>
      <c r="K3" s="396"/>
      <c r="L3" s="396"/>
      <c r="M3" s="396"/>
      <c r="N3" s="396"/>
      <c r="O3" s="397"/>
      <c r="Q3" s="76"/>
      <c r="R3" s="81" t="s">
        <v>5</v>
      </c>
      <c r="T3" s="129" t="s">
        <v>6</v>
      </c>
      <c r="U3" s="81" t="s">
        <v>7</v>
      </c>
    </row>
    <row r="4" spans="2:21" ht="24" customHeight="1">
      <c r="B4" s="166" t="s">
        <v>8</v>
      </c>
      <c r="C4" s="165"/>
      <c r="H4" s="24"/>
      <c r="I4" s="395"/>
      <c r="J4" s="396"/>
      <c r="K4" s="396"/>
      <c r="L4" s="396"/>
      <c r="M4" s="396"/>
      <c r="N4" s="396"/>
      <c r="O4" s="397"/>
      <c r="Q4" s="77"/>
      <c r="R4" s="81" t="s">
        <v>9</v>
      </c>
      <c r="T4" s="130" t="s">
        <v>10</v>
      </c>
      <c r="U4" s="81" t="s">
        <v>11</v>
      </c>
    </row>
    <row r="5" spans="2:21" ht="24" customHeight="1">
      <c r="B5" s="166" t="s">
        <v>12</v>
      </c>
      <c r="C5" s="165"/>
      <c r="D5" s="401" t="s">
        <v>13</v>
      </c>
      <c r="E5" s="401"/>
      <c r="F5" s="401"/>
      <c r="G5" s="401"/>
      <c r="H5" s="402"/>
      <c r="I5" s="395"/>
      <c r="J5" s="396"/>
      <c r="K5" s="396"/>
      <c r="L5" s="396"/>
      <c r="M5" s="396"/>
      <c r="N5" s="396"/>
      <c r="O5" s="397"/>
      <c r="Q5" s="78"/>
      <c r="R5" s="82" t="s">
        <v>14</v>
      </c>
    </row>
    <row r="6" spans="2:21" ht="24" customHeight="1" thickBot="1">
      <c r="B6" s="167" t="s">
        <v>15</v>
      </c>
      <c r="C6" s="168"/>
      <c r="D6" s="403" t="s">
        <v>16</v>
      </c>
      <c r="E6" s="403"/>
      <c r="F6" s="403"/>
      <c r="G6" s="403"/>
      <c r="H6" s="404"/>
      <c r="I6" s="398"/>
      <c r="J6" s="399"/>
      <c r="K6" s="399"/>
      <c r="L6" s="399"/>
      <c r="M6" s="399"/>
      <c r="N6" s="399"/>
      <c r="O6" s="400"/>
    </row>
    <row r="7" spans="2:21" ht="18.75" customHeight="1" thickTop="1" thickBot="1"/>
    <row r="8" spans="2:21" ht="27" customHeight="1" thickBot="1">
      <c r="B8" s="405" t="s">
        <v>17</v>
      </c>
      <c r="C8" s="406"/>
      <c r="D8" s="406"/>
      <c r="E8" s="407"/>
      <c r="F8" s="407"/>
      <c r="G8" s="407"/>
      <c r="H8" s="406"/>
      <c r="I8" s="406"/>
      <c r="J8" s="406"/>
      <c r="K8" s="406"/>
      <c r="L8" s="406"/>
      <c r="M8" s="406"/>
      <c r="N8" s="406"/>
      <c r="O8" s="408"/>
    </row>
    <row r="9" spans="2:21" ht="18.75" customHeight="1">
      <c r="B9" s="108" t="s">
        <v>6</v>
      </c>
      <c r="C9" s="415"/>
      <c r="D9" s="122" t="s">
        <v>18</v>
      </c>
      <c r="E9" s="25" t="s">
        <v>19</v>
      </c>
      <c r="F9" s="26" t="s">
        <v>20</v>
      </c>
      <c r="G9" s="27" t="s">
        <v>21</v>
      </c>
      <c r="H9" s="123" t="s">
        <v>22</v>
      </c>
      <c r="I9" s="258"/>
      <c r="J9" s="259"/>
      <c r="K9" s="259"/>
      <c r="L9" s="259"/>
      <c r="M9" s="259"/>
      <c r="N9" s="259"/>
      <c r="O9" s="260"/>
    </row>
    <row r="10" spans="2:21" ht="18.75" customHeight="1" thickBot="1">
      <c r="B10" s="112" t="s">
        <v>23</v>
      </c>
      <c r="C10" s="416"/>
      <c r="D10" s="109" t="s">
        <v>24</v>
      </c>
      <c r="E10" s="136"/>
      <c r="F10" s="137"/>
      <c r="G10" s="138"/>
      <c r="H10" s="110" t="s">
        <v>25</v>
      </c>
      <c r="I10" s="310"/>
      <c r="J10" s="315"/>
      <c r="K10" s="315"/>
      <c r="L10" s="315"/>
      <c r="M10" s="315"/>
      <c r="N10" s="315"/>
      <c r="O10" s="311"/>
    </row>
    <row r="11" spans="2:21" ht="18.75" customHeight="1">
      <c r="B11" s="108" t="s">
        <v>26</v>
      </c>
      <c r="C11" s="415"/>
      <c r="D11" s="123" t="s">
        <v>27</v>
      </c>
      <c r="E11" s="319"/>
      <c r="F11" s="265"/>
      <c r="G11" s="266"/>
      <c r="H11" s="123" t="s">
        <v>28</v>
      </c>
      <c r="I11" s="417" t="s">
        <v>29</v>
      </c>
      <c r="J11" s="418"/>
      <c r="K11" s="418"/>
      <c r="L11" s="418"/>
      <c r="M11" s="418"/>
      <c r="N11" s="418"/>
      <c r="O11" s="419"/>
      <c r="Q11" s="107"/>
    </row>
    <row r="12" spans="2:21" ht="18.75" customHeight="1" thickBot="1">
      <c r="B12" s="112" t="s">
        <v>30</v>
      </c>
      <c r="C12" s="416"/>
      <c r="D12" s="110" t="s">
        <v>31</v>
      </c>
      <c r="E12" s="320"/>
      <c r="F12" s="268"/>
      <c r="G12" s="269"/>
      <c r="H12" s="110" t="s">
        <v>32</v>
      </c>
      <c r="I12" s="420"/>
      <c r="J12" s="421"/>
      <c r="K12" s="421"/>
      <c r="L12" s="421"/>
      <c r="M12" s="421"/>
      <c r="N12" s="421"/>
      <c r="O12" s="422"/>
    </row>
    <row r="13" spans="2:21" ht="18.75" customHeight="1">
      <c r="B13" s="111" t="s">
        <v>33</v>
      </c>
      <c r="C13" s="423"/>
      <c r="D13" s="123" t="s">
        <v>34</v>
      </c>
      <c r="E13" s="213"/>
      <c r="F13" s="214"/>
      <c r="G13" s="215"/>
      <c r="H13" s="425"/>
      <c r="I13" s="391"/>
      <c r="J13" s="391"/>
      <c r="K13" s="391"/>
      <c r="L13" s="391"/>
      <c r="M13" s="391"/>
      <c r="N13" s="391"/>
      <c r="O13" s="426"/>
    </row>
    <row r="14" spans="2:21" ht="18.75" customHeight="1" thickBot="1">
      <c r="B14" s="112" t="s">
        <v>35</v>
      </c>
      <c r="C14" s="424"/>
      <c r="D14" s="123" t="s">
        <v>36</v>
      </c>
      <c r="E14" s="216"/>
      <c r="F14" s="217"/>
      <c r="G14" s="218"/>
      <c r="H14" s="427"/>
      <c r="I14" s="428"/>
      <c r="J14" s="428"/>
      <c r="K14" s="428"/>
      <c r="L14" s="428"/>
      <c r="M14" s="428"/>
      <c r="N14" s="428"/>
      <c r="O14" s="429"/>
    </row>
    <row r="15" spans="2:21" ht="18.75" customHeight="1">
      <c r="B15" s="111" t="s">
        <v>37</v>
      </c>
      <c r="C15" s="206"/>
      <c r="D15" s="208"/>
      <c r="E15" s="430"/>
      <c r="F15" s="431"/>
      <c r="G15" s="431"/>
      <c r="H15" s="431"/>
      <c r="I15" s="431"/>
      <c r="J15" s="431"/>
      <c r="K15" s="431"/>
      <c r="L15" s="431"/>
      <c r="M15" s="431"/>
      <c r="N15" s="431"/>
      <c r="O15" s="432"/>
    </row>
    <row r="16" spans="2:21" ht="18.75" customHeight="1" thickBot="1">
      <c r="B16" s="112" t="s">
        <v>38</v>
      </c>
      <c r="C16" s="207"/>
      <c r="D16" s="209"/>
      <c r="E16" s="433"/>
      <c r="F16" s="434"/>
      <c r="G16" s="434"/>
      <c r="H16" s="434"/>
      <c r="I16" s="434"/>
      <c r="J16" s="434"/>
      <c r="K16" s="434"/>
      <c r="L16" s="434"/>
      <c r="M16" s="434"/>
      <c r="N16" s="434"/>
      <c r="O16" s="435"/>
    </row>
    <row r="17" spans="2:16" ht="18.75" customHeight="1">
      <c r="B17" s="108" t="s">
        <v>39</v>
      </c>
      <c r="C17" s="409"/>
      <c r="D17" s="410"/>
      <c r="E17" s="410"/>
      <c r="F17" s="410"/>
      <c r="G17" s="410"/>
      <c r="H17" s="410"/>
      <c r="I17" s="410"/>
      <c r="J17" s="410"/>
      <c r="K17" s="410"/>
      <c r="L17" s="410"/>
      <c r="M17" s="410"/>
      <c r="N17" s="410"/>
      <c r="O17" s="411"/>
    </row>
    <row r="18" spans="2:16" ht="18.75" customHeight="1" thickBot="1">
      <c r="B18" s="112" t="s">
        <v>40</v>
      </c>
      <c r="C18" s="412"/>
      <c r="D18" s="413"/>
      <c r="E18" s="413"/>
      <c r="F18" s="413"/>
      <c r="G18" s="413"/>
      <c r="H18" s="413"/>
      <c r="I18" s="413"/>
      <c r="J18" s="413"/>
      <c r="K18" s="413"/>
      <c r="L18" s="413"/>
      <c r="M18" s="413"/>
      <c r="N18" s="413"/>
      <c r="O18" s="414"/>
    </row>
    <row r="19" spans="2:16" ht="18.75" customHeight="1">
      <c r="B19" s="111" t="s">
        <v>41</v>
      </c>
      <c r="C19" s="206"/>
      <c r="D19" s="208"/>
      <c r="E19" s="430"/>
      <c r="F19" s="431"/>
      <c r="G19" s="431"/>
      <c r="H19" s="431"/>
      <c r="I19" s="431"/>
      <c r="J19" s="431"/>
      <c r="K19" s="431"/>
      <c r="L19" s="431"/>
      <c r="M19" s="431"/>
      <c r="N19" s="431"/>
      <c r="O19" s="432"/>
    </row>
    <row r="20" spans="2:16" ht="18.75" customHeight="1" thickBot="1">
      <c r="B20" s="108" t="s">
        <v>42</v>
      </c>
      <c r="C20" s="207"/>
      <c r="D20" s="209"/>
      <c r="E20" s="433"/>
      <c r="F20" s="434"/>
      <c r="G20" s="434"/>
      <c r="H20" s="434"/>
      <c r="I20" s="434"/>
      <c r="J20" s="434"/>
      <c r="K20" s="434"/>
      <c r="L20" s="434"/>
      <c r="M20" s="434"/>
      <c r="N20" s="434"/>
      <c r="O20" s="435"/>
    </row>
    <row r="21" spans="2:16" ht="18.75" customHeight="1">
      <c r="B21" s="111" t="s">
        <v>43</v>
      </c>
      <c r="C21" s="409"/>
      <c r="D21" s="410"/>
      <c r="E21" s="410"/>
      <c r="F21" s="410"/>
      <c r="G21" s="410"/>
      <c r="H21" s="410"/>
      <c r="I21" s="410"/>
      <c r="J21" s="410"/>
      <c r="K21" s="410"/>
      <c r="L21" s="410"/>
      <c r="M21" s="410"/>
      <c r="N21" s="410"/>
      <c r="O21" s="411"/>
    </row>
    <row r="22" spans="2:16" ht="18.75" customHeight="1" thickBot="1">
      <c r="B22" s="112" t="s">
        <v>44</v>
      </c>
      <c r="C22" s="412"/>
      <c r="D22" s="413"/>
      <c r="E22" s="413"/>
      <c r="F22" s="413"/>
      <c r="G22" s="413"/>
      <c r="H22" s="413"/>
      <c r="I22" s="413"/>
      <c r="J22" s="413"/>
      <c r="K22" s="413"/>
      <c r="L22" s="413"/>
      <c r="M22" s="413"/>
      <c r="N22" s="413"/>
      <c r="O22" s="414"/>
    </row>
    <row r="23" spans="2:16" ht="18.75" customHeight="1">
      <c r="B23" s="360" t="s">
        <v>45</v>
      </c>
      <c r="C23" s="362"/>
      <c r="D23" s="363"/>
      <c r="E23" s="363"/>
      <c r="F23" s="363"/>
      <c r="G23" s="364"/>
      <c r="H23" s="123" t="s">
        <v>46</v>
      </c>
      <c r="I23" s="319"/>
      <c r="J23" s="265"/>
      <c r="K23" s="265"/>
      <c r="L23" s="265"/>
      <c r="M23" s="265"/>
      <c r="N23" s="265"/>
      <c r="O23" s="266"/>
    </row>
    <row r="24" spans="2:16" ht="18.75" customHeight="1" thickBot="1">
      <c r="B24" s="361"/>
      <c r="C24" s="365"/>
      <c r="D24" s="366"/>
      <c r="E24" s="366"/>
      <c r="F24" s="366"/>
      <c r="G24" s="367"/>
      <c r="H24" s="110" t="s">
        <v>47</v>
      </c>
      <c r="I24" s="320"/>
      <c r="J24" s="268"/>
      <c r="K24" s="268"/>
      <c r="L24" s="268"/>
      <c r="M24" s="268"/>
      <c r="N24" s="268"/>
      <c r="O24" s="269"/>
    </row>
    <row r="26" spans="2:16" ht="18.75" customHeight="1" thickBot="1"/>
    <row r="27" spans="2:16" ht="27.75" customHeight="1" thickBot="1">
      <c r="B27" s="405" t="s">
        <v>48</v>
      </c>
      <c r="C27" s="407"/>
      <c r="D27" s="407"/>
      <c r="E27" s="407"/>
      <c r="F27" s="407"/>
      <c r="G27" s="407"/>
      <c r="H27" s="407"/>
      <c r="I27" s="406"/>
      <c r="J27" s="406"/>
      <c r="K27" s="406"/>
      <c r="L27" s="406"/>
      <c r="M27" s="406"/>
      <c r="N27" s="406"/>
      <c r="O27" s="408"/>
      <c r="P27" s="28"/>
    </row>
    <row r="28" spans="2:16" ht="18.75" customHeight="1">
      <c r="B28" s="116" t="s">
        <v>49</v>
      </c>
      <c r="C28" s="342" t="s">
        <v>10</v>
      </c>
      <c r="D28" s="343"/>
      <c r="E28" s="342" t="s">
        <v>50</v>
      </c>
      <c r="F28" s="383"/>
      <c r="G28" s="343"/>
      <c r="H28" s="127" t="s">
        <v>51</v>
      </c>
      <c r="I28" s="437" t="s">
        <v>52</v>
      </c>
      <c r="J28" s="438"/>
      <c r="K28" s="439"/>
      <c r="L28" s="437" t="s">
        <v>53</v>
      </c>
      <c r="M28" s="438"/>
      <c r="N28" s="439"/>
      <c r="O28" s="114" t="s">
        <v>54</v>
      </c>
      <c r="P28" s="34"/>
    </row>
    <row r="29" spans="2:16" ht="20.25" customHeight="1" thickBot="1">
      <c r="B29" s="115" t="s">
        <v>55</v>
      </c>
      <c r="C29" s="284" t="s">
        <v>56</v>
      </c>
      <c r="D29" s="285"/>
      <c r="E29" s="284" t="s">
        <v>57</v>
      </c>
      <c r="F29" s="384"/>
      <c r="G29" s="285"/>
      <c r="H29" s="128" t="s">
        <v>58</v>
      </c>
      <c r="I29" s="370" t="s">
        <v>59</v>
      </c>
      <c r="J29" s="371"/>
      <c r="K29" s="440"/>
      <c r="L29" s="370" t="s">
        <v>59</v>
      </c>
      <c r="M29" s="371"/>
      <c r="N29" s="440"/>
      <c r="O29" s="114" t="s">
        <v>60</v>
      </c>
      <c r="P29" s="95"/>
    </row>
    <row r="30" spans="2:16" ht="18.75" customHeight="1">
      <c r="B30" s="121" t="s">
        <v>61</v>
      </c>
      <c r="C30" s="319"/>
      <c r="D30" s="266"/>
      <c r="E30" s="319"/>
      <c r="F30" s="265"/>
      <c r="G30" s="266"/>
      <c r="H30" s="368"/>
      <c r="I30" s="441" t="s">
        <v>19</v>
      </c>
      <c r="J30" s="375"/>
      <c r="K30" s="29" t="s">
        <v>20</v>
      </c>
      <c r="L30" s="374" t="s">
        <v>19</v>
      </c>
      <c r="M30" s="375"/>
      <c r="N30" s="30" t="s">
        <v>20</v>
      </c>
      <c r="O30" s="368"/>
      <c r="P30" s="436"/>
    </row>
    <row r="31" spans="2:16" ht="18.75" customHeight="1" thickBot="1">
      <c r="B31" s="113" t="s">
        <v>62</v>
      </c>
      <c r="C31" s="320"/>
      <c r="D31" s="269"/>
      <c r="E31" s="320"/>
      <c r="F31" s="268"/>
      <c r="G31" s="269"/>
      <c r="H31" s="369"/>
      <c r="I31" s="376"/>
      <c r="J31" s="377"/>
      <c r="K31" s="138"/>
      <c r="L31" s="376"/>
      <c r="M31" s="377"/>
      <c r="N31" s="138"/>
      <c r="O31" s="369"/>
      <c r="P31" s="436"/>
    </row>
    <row r="32" spans="2:16" ht="18.75" customHeight="1">
      <c r="B32" s="121" t="s">
        <v>63</v>
      </c>
      <c r="C32" s="319"/>
      <c r="D32" s="266"/>
      <c r="E32" s="319"/>
      <c r="F32" s="265"/>
      <c r="G32" s="266"/>
      <c r="H32" s="368"/>
      <c r="I32" s="441" t="s">
        <v>19</v>
      </c>
      <c r="J32" s="375"/>
      <c r="K32" s="29" t="s">
        <v>20</v>
      </c>
      <c r="L32" s="374" t="s">
        <v>19</v>
      </c>
      <c r="M32" s="375"/>
      <c r="N32" s="30" t="s">
        <v>20</v>
      </c>
      <c r="O32" s="368"/>
      <c r="P32" s="436"/>
    </row>
    <row r="33" spans="2:17" ht="18.75" customHeight="1" thickBot="1">
      <c r="B33" s="113" t="s">
        <v>64</v>
      </c>
      <c r="C33" s="320"/>
      <c r="D33" s="269"/>
      <c r="E33" s="320"/>
      <c r="F33" s="268"/>
      <c r="G33" s="269"/>
      <c r="H33" s="369"/>
      <c r="I33" s="376"/>
      <c r="J33" s="377"/>
      <c r="K33" s="138"/>
      <c r="L33" s="376"/>
      <c r="M33" s="377"/>
      <c r="N33" s="138"/>
      <c r="O33" s="369"/>
      <c r="P33" s="436"/>
    </row>
    <row r="34" spans="2:17" ht="18.75" customHeight="1">
      <c r="B34" s="121" t="s">
        <v>65</v>
      </c>
      <c r="C34" s="319"/>
      <c r="D34" s="266"/>
      <c r="E34" s="319"/>
      <c r="F34" s="265"/>
      <c r="G34" s="266"/>
      <c r="H34" s="368"/>
      <c r="I34" s="441" t="s">
        <v>19</v>
      </c>
      <c r="J34" s="375"/>
      <c r="K34" s="29" t="s">
        <v>20</v>
      </c>
      <c r="L34" s="374" t="s">
        <v>19</v>
      </c>
      <c r="M34" s="375"/>
      <c r="N34" s="30" t="s">
        <v>20</v>
      </c>
      <c r="O34" s="368"/>
      <c r="P34" s="436"/>
    </row>
    <row r="35" spans="2:17" ht="18.75" customHeight="1" thickBot="1">
      <c r="B35" s="113" t="s">
        <v>66</v>
      </c>
      <c r="C35" s="320"/>
      <c r="D35" s="269"/>
      <c r="E35" s="320"/>
      <c r="F35" s="268"/>
      <c r="G35" s="269"/>
      <c r="H35" s="369"/>
      <c r="I35" s="376"/>
      <c r="J35" s="377"/>
      <c r="K35" s="138"/>
      <c r="L35" s="376"/>
      <c r="M35" s="377"/>
      <c r="N35" s="138"/>
      <c r="O35" s="369"/>
      <c r="P35" s="436"/>
    </row>
    <row r="36" spans="2:17" ht="18.75" customHeight="1">
      <c r="B36" s="385" t="s">
        <v>67</v>
      </c>
      <c r="C36" s="319"/>
      <c r="D36" s="266"/>
      <c r="E36" s="319"/>
      <c r="F36" s="265"/>
      <c r="G36" s="266"/>
      <c r="H36" s="368"/>
      <c r="I36" s="441" t="s">
        <v>19</v>
      </c>
      <c r="J36" s="375"/>
      <c r="K36" s="29" t="s">
        <v>20</v>
      </c>
      <c r="L36" s="374" t="s">
        <v>19</v>
      </c>
      <c r="M36" s="375"/>
      <c r="N36" s="30" t="s">
        <v>20</v>
      </c>
      <c r="O36" s="368"/>
      <c r="P36" s="436"/>
    </row>
    <row r="37" spans="2:17" ht="18.75" customHeight="1" thickBot="1">
      <c r="B37" s="442"/>
      <c r="C37" s="320"/>
      <c r="D37" s="269"/>
      <c r="E37" s="320"/>
      <c r="F37" s="268"/>
      <c r="G37" s="269"/>
      <c r="H37" s="369"/>
      <c r="I37" s="376"/>
      <c r="J37" s="377"/>
      <c r="K37" s="138"/>
      <c r="L37" s="376"/>
      <c r="M37" s="377"/>
      <c r="N37" s="138"/>
      <c r="O37" s="369"/>
      <c r="P37" s="436"/>
    </row>
    <row r="38" spans="2:17" ht="18.75" customHeight="1">
      <c r="B38" s="385" t="s">
        <v>68</v>
      </c>
      <c r="C38" s="319"/>
      <c r="D38" s="266"/>
      <c r="E38" s="319"/>
      <c r="F38" s="265"/>
      <c r="G38" s="266"/>
      <c r="H38" s="368"/>
      <c r="I38" s="441" t="s">
        <v>19</v>
      </c>
      <c r="J38" s="375"/>
      <c r="K38" s="29" t="s">
        <v>20</v>
      </c>
      <c r="L38" s="374" t="s">
        <v>19</v>
      </c>
      <c r="M38" s="375"/>
      <c r="N38" s="30" t="s">
        <v>20</v>
      </c>
      <c r="O38" s="368"/>
      <c r="P38" s="436"/>
    </row>
    <row r="39" spans="2:17" ht="18.75" customHeight="1" thickBot="1">
      <c r="B39" s="442"/>
      <c r="C39" s="320"/>
      <c r="D39" s="269"/>
      <c r="E39" s="320"/>
      <c r="F39" s="268"/>
      <c r="G39" s="269"/>
      <c r="H39" s="369"/>
      <c r="I39" s="376"/>
      <c r="J39" s="377"/>
      <c r="K39" s="138"/>
      <c r="L39" s="376"/>
      <c r="M39" s="377"/>
      <c r="N39" s="138"/>
      <c r="O39" s="369"/>
      <c r="P39" s="436"/>
    </row>
    <row r="40" spans="2:17" ht="18.75" customHeight="1">
      <c r="B40" s="385" t="s">
        <v>69</v>
      </c>
      <c r="C40" s="319"/>
      <c r="D40" s="266"/>
      <c r="E40" s="319"/>
      <c r="F40" s="265"/>
      <c r="G40" s="266"/>
      <c r="H40" s="368"/>
      <c r="I40" s="441" t="s">
        <v>19</v>
      </c>
      <c r="J40" s="375"/>
      <c r="K40" s="96" t="s">
        <v>20</v>
      </c>
      <c r="L40" s="441" t="s">
        <v>19</v>
      </c>
      <c r="M40" s="375"/>
      <c r="N40" s="30" t="s">
        <v>20</v>
      </c>
      <c r="O40" s="368"/>
      <c r="P40" s="436"/>
    </row>
    <row r="41" spans="2:17" ht="18.75" customHeight="1" thickBot="1">
      <c r="B41" s="442"/>
      <c r="C41" s="320"/>
      <c r="D41" s="269"/>
      <c r="E41" s="320"/>
      <c r="F41" s="268"/>
      <c r="G41" s="269"/>
      <c r="H41" s="369"/>
      <c r="I41" s="376"/>
      <c r="J41" s="377"/>
      <c r="K41" s="138"/>
      <c r="L41" s="376"/>
      <c r="M41" s="377"/>
      <c r="N41" s="138"/>
      <c r="O41" s="369"/>
      <c r="P41" s="436"/>
    </row>
    <row r="42" spans="2:17" ht="18.75" customHeight="1">
      <c r="B42" s="108" t="s">
        <v>70</v>
      </c>
      <c r="C42" s="252" t="s">
        <v>71</v>
      </c>
      <c r="D42" s="253"/>
      <c r="E42" s="254" t="s">
        <v>72</v>
      </c>
      <c r="F42" s="443"/>
      <c r="G42" s="443"/>
      <c r="H42" s="255"/>
      <c r="I42" s="437" t="s">
        <v>73</v>
      </c>
      <c r="J42" s="438"/>
      <c r="K42" s="439"/>
      <c r="L42" s="437" t="s">
        <v>74</v>
      </c>
      <c r="M42" s="438"/>
      <c r="N42" s="439"/>
      <c r="O42" s="117" t="s">
        <v>75</v>
      </c>
      <c r="Q42" s="21" t="s">
        <v>76</v>
      </c>
    </row>
    <row r="43" spans="2:17" ht="18.75" customHeight="1" thickBot="1">
      <c r="B43" s="108" t="s">
        <v>77</v>
      </c>
      <c r="C43" s="256" t="s">
        <v>78</v>
      </c>
      <c r="D43" s="257"/>
      <c r="E43" s="256" t="s">
        <v>79</v>
      </c>
      <c r="F43" s="444"/>
      <c r="G43" s="444"/>
      <c r="H43" s="257"/>
      <c r="I43" s="370" t="s">
        <v>80</v>
      </c>
      <c r="J43" s="371"/>
      <c r="K43" s="440"/>
      <c r="L43" s="370" t="s">
        <v>81</v>
      </c>
      <c r="M43" s="371"/>
      <c r="N43" s="440"/>
      <c r="O43" s="118" t="s">
        <v>82</v>
      </c>
    </row>
    <row r="44" spans="2:17" ht="18.75" customHeight="1">
      <c r="B44" s="382" t="s">
        <v>83</v>
      </c>
      <c r="C44" s="319"/>
      <c r="D44" s="266"/>
      <c r="E44" s="319"/>
      <c r="F44" s="265"/>
      <c r="G44" s="265"/>
      <c r="H44" s="266"/>
      <c r="I44" s="25" t="s">
        <v>19</v>
      </c>
      <c r="J44" s="26" t="s">
        <v>20</v>
      </c>
      <c r="K44" s="27" t="s">
        <v>21</v>
      </c>
      <c r="L44" s="25" t="s">
        <v>19</v>
      </c>
      <c r="M44" s="26" t="s">
        <v>20</v>
      </c>
      <c r="N44" s="27" t="s">
        <v>21</v>
      </c>
      <c r="O44" s="312"/>
      <c r="P44" s="34"/>
    </row>
    <row r="45" spans="2:17" ht="18.75" customHeight="1" thickBot="1">
      <c r="B45" s="382"/>
      <c r="C45" s="320"/>
      <c r="D45" s="269"/>
      <c r="E45" s="320"/>
      <c r="F45" s="268"/>
      <c r="G45" s="268"/>
      <c r="H45" s="269"/>
      <c r="I45" s="136"/>
      <c r="J45" s="137"/>
      <c r="K45" s="138"/>
      <c r="L45" s="136"/>
      <c r="M45" s="137"/>
      <c r="N45" s="138"/>
      <c r="O45" s="313"/>
      <c r="P45" s="34"/>
    </row>
    <row r="46" spans="2:17" ht="18.75" customHeight="1">
      <c r="B46" s="382"/>
      <c r="C46" s="319"/>
      <c r="D46" s="266"/>
      <c r="E46" s="319"/>
      <c r="F46" s="265"/>
      <c r="G46" s="265"/>
      <c r="H46" s="266"/>
      <c r="I46" s="25" t="s">
        <v>19</v>
      </c>
      <c r="J46" s="26" t="s">
        <v>20</v>
      </c>
      <c r="K46" s="27" t="s">
        <v>21</v>
      </c>
      <c r="L46" s="25" t="s">
        <v>19</v>
      </c>
      <c r="M46" s="26" t="s">
        <v>20</v>
      </c>
      <c r="N46" s="27" t="s">
        <v>21</v>
      </c>
      <c r="O46" s="312"/>
      <c r="P46" s="34"/>
    </row>
    <row r="47" spans="2:17" ht="18.75" customHeight="1" thickBot="1">
      <c r="B47" s="382"/>
      <c r="C47" s="320"/>
      <c r="D47" s="269"/>
      <c r="E47" s="320"/>
      <c r="F47" s="268"/>
      <c r="G47" s="268"/>
      <c r="H47" s="269"/>
      <c r="I47" s="136"/>
      <c r="J47" s="137"/>
      <c r="K47" s="138"/>
      <c r="L47" s="136"/>
      <c r="M47" s="137"/>
      <c r="N47" s="138"/>
      <c r="O47" s="313"/>
      <c r="P47" s="34"/>
    </row>
    <row r="48" spans="2:17" ht="18.75" customHeight="1">
      <c r="B48" s="382"/>
      <c r="C48" s="319"/>
      <c r="D48" s="266"/>
      <c r="E48" s="319"/>
      <c r="F48" s="265"/>
      <c r="G48" s="265"/>
      <c r="H48" s="266"/>
      <c r="I48" s="25" t="s">
        <v>19</v>
      </c>
      <c r="J48" s="26" t="s">
        <v>20</v>
      </c>
      <c r="K48" s="27" t="s">
        <v>21</v>
      </c>
      <c r="L48" s="25" t="s">
        <v>19</v>
      </c>
      <c r="M48" s="26" t="s">
        <v>20</v>
      </c>
      <c r="N48" s="27" t="s">
        <v>21</v>
      </c>
      <c r="O48" s="312"/>
      <c r="P48" s="34"/>
    </row>
    <row r="49" spans="2:18" ht="18.75" customHeight="1" thickBot="1">
      <c r="B49" s="382"/>
      <c r="C49" s="320"/>
      <c r="D49" s="269"/>
      <c r="E49" s="320"/>
      <c r="F49" s="268"/>
      <c r="G49" s="268"/>
      <c r="H49" s="269"/>
      <c r="I49" s="136"/>
      <c r="J49" s="137"/>
      <c r="K49" s="138"/>
      <c r="L49" s="136"/>
      <c r="M49" s="137"/>
      <c r="N49" s="138"/>
      <c r="O49" s="313"/>
      <c r="P49" s="34"/>
    </row>
    <row r="50" spans="2:18" ht="18.75" customHeight="1">
      <c r="B50" s="382"/>
      <c r="C50" s="319"/>
      <c r="D50" s="266"/>
      <c r="E50" s="319"/>
      <c r="F50" s="265"/>
      <c r="G50" s="265"/>
      <c r="H50" s="266"/>
      <c r="I50" s="25" t="s">
        <v>19</v>
      </c>
      <c r="J50" s="26" t="s">
        <v>20</v>
      </c>
      <c r="K50" s="27" t="s">
        <v>21</v>
      </c>
      <c r="L50" s="25" t="s">
        <v>19</v>
      </c>
      <c r="M50" s="26" t="s">
        <v>20</v>
      </c>
      <c r="N50" s="27" t="s">
        <v>21</v>
      </c>
      <c r="O50" s="312"/>
      <c r="P50" s="34"/>
    </row>
    <row r="51" spans="2:18" ht="18.75" customHeight="1" thickBot="1">
      <c r="B51" s="382"/>
      <c r="C51" s="276"/>
      <c r="D51" s="269"/>
      <c r="E51" s="320"/>
      <c r="F51" s="268"/>
      <c r="G51" s="268"/>
      <c r="H51" s="269"/>
      <c r="I51" s="136"/>
      <c r="J51" s="137"/>
      <c r="K51" s="138"/>
      <c r="L51" s="136"/>
      <c r="M51" s="137"/>
      <c r="N51" s="138"/>
      <c r="O51" s="313"/>
      <c r="P51" s="34"/>
    </row>
    <row r="52" spans="2:18" ht="18.75" customHeight="1">
      <c r="B52" s="119" t="s">
        <v>84</v>
      </c>
      <c r="C52" s="139"/>
      <c r="D52" s="455" t="s">
        <v>85</v>
      </c>
      <c r="E52" s="455"/>
      <c r="F52" s="455"/>
      <c r="G52" s="455"/>
      <c r="H52" s="455"/>
      <c r="I52" s="455"/>
      <c r="J52" s="455"/>
      <c r="K52" s="455"/>
      <c r="L52" s="455"/>
      <c r="M52" s="455"/>
      <c r="N52" s="455"/>
      <c r="O52" s="456"/>
      <c r="P52" s="34"/>
    </row>
    <row r="53" spans="2:18" ht="18.75" customHeight="1">
      <c r="B53" s="324" t="s">
        <v>86</v>
      </c>
      <c r="C53" s="140"/>
      <c r="D53" s="378" t="s">
        <v>87</v>
      </c>
      <c r="E53" s="378"/>
      <c r="F53" s="378"/>
      <c r="G53" s="378"/>
      <c r="H53" s="378"/>
      <c r="I53" s="378"/>
      <c r="J53" s="378"/>
      <c r="K53" s="378"/>
      <c r="L53" s="378"/>
      <c r="M53" s="378"/>
      <c r="N53" s="378"/>
      <c r="O53" s="379"/>
      <c r="P53" s="34"/>
    </row>
    <row r="54" spans="2:18" ht="18.75" customHeight="1">
      <c r="B54" s="324"/>
      <c r="C54" s="141"/>
      <c r="D54" s="378" t="s">
        <v>88</v>
      </c>
      <c r="E54" s="378"/>
      <c r="F54" s="378"/>
      <c r="G54" s="378"/>
      <c r="H54" s="378"/>
      <c r="I54" s="378"/>
      <c r="J54" s="378"/>
      <c r="K54" s="378"/>
      <c r="L54" s="378"/>
      <c r="M54" s="378"/>
      <c r="N54" s="378"/>
      <c r="O54" s="379"/>
      <c r="P54" s="34"/>
    </row>
    <row r="55" spans="2:18" ht="18.75" customHeight="1">
      <c r="B55" s="324"/>
      <c r="C55" s="141"/>
      <c r="D55" s="378" t="s">
        <v>89</v>
      </c>
      <c r="E55" s="378"/>
      <c r="F55" s="378"/>
      <c r="G55" s="378"/>
      <c r="H55" s="378"/>
      <c r="I55" s="378"/>
      <c r="J55" s="378"/>
      <c r="K55" s="378"/>
      <c r="L55" s="378"/>
      <c r="M55" s="378"/>
      <c r="N55" s="378"/>
      <c r="O55" s="379"/>
      <c r="P55" s="34"/>
    </row>
    <row r="56" spans="2:18" ht="18.75" customHeight="1" thickBot="1">
      <c r="B56" s="327"/>
      <c r="C56" s="142"/>
      <c r="D56" s="380" t="s">
        <v>90</v>
      </c>
      <c r="E56" s="380"/>
      <c r="F56" s="380"/>
      <c r="G56" s="380"/>
      <c r="H56" s="380"/>
      <c r="I56" s="380"/>
      <c r="J56" s="380"/>
      <c r="K56" s="380"/>
      <c r="L56" s="380"/>
      <c r="M56" s="380"/>
      <c r="N56" s="380"/>
      <c r="O56" s="381"/>
      <c r="P56" s="34"/>
    </row>
    <row r="57" spans="2:18" ht="18.75" customHeight="1" thickBot="1">
      <c r="B57" s="31"/>
      <c r="C57" s="31"/>
      <c r="D57" s="31"/>
      <c r="E57" s="31"/>
      <c r="F57" s="31"/>
      <c r="G57" s="31"/>
      <c r="H57" s="31"/>
      <c r="I57" s="31"/>
      <c r="J57" s="31"/>
      <c r="K57" s="31"/>
      <c r="L57" s="31"/>
      <c r="M57" s="31"/>
      <c r="N57" s="31"/>
      <c r="O57" s="31"/>
      <c r="P57" s="31"/>
    </row>
    <row r="58" spans="2:18" ht="27.75" customHeight="1" thickBot="1">
      <c r="B58" s="405" t="s">
        <v>91</v>
      </c>
      <c r="C58" s="406"/>
      <c r="D58" s="406"/>
      <c r="E58" s="406"/>
      <c r="F58" s="406"/>
      <c r="G58" s="406"/>
      <c r="H58" s="406"/>
      <c r="I58" s="406"/>
      <c r="J58" s="407"/>
      <c r="K58" s="407"/>
      <c r="L58" s="407"/>
      <c r="M58" s="407"/>
      <c r="N58" s="407"/>
      <c r="O58" s="449"/>
      <c r="P58" s="28"/>
      <c r="Q58" s="28"/>
      <c r="R58" s="28"/>
    </row>
    <row r="59" spans="2:18" ht="18.75" customHeight="1" thickBot="1">
      <c r="B59" s="450" t="s">
        <v>92</v>
      </c>
      <c r="C59" s="450" t="s">
        <v>93</v>
      </c>
      <c r="D59" s="446" t="s">
        <v>94</v>
      </c>
      <c r="E59" s="447"/>
      <c r="F59" s="446" t="s">
        <v>95</v>
      </c>
      <c r="G59" s="448"/>
      <c r="H59" s="448"/>
      <c r="I59" s="448"/>
      <c r="J59" s="385" t="s">
        <v>96</v>
      </c>
      <c r="K59" s="386"/>
      <c r="L59" s="386"/>
      <c r="M59" s="321" t="s">
        <v>97</v>
      </c>
      <c r="N59" s="322"/>
      <c r="O59" s="323"/>
      <c r="P59" s="34"/>
      <c r="Q59" s="445"/>
      <c r="R59" s="445"/>
    </row>
    <row r="60" spans="2:18" ht="18.75" customHeight="1">
      <c r="B60" s="451"/>
      <c r="C60" s="451"/>
      <c r="D60" s="452" t="s">
        <v>98</v>
      </c>
      <c r="E60" s="120" t="s">
        <v>99</v>
      </c>
      <c r="F60" s="437" t="s">
        <v>100</v>
      </c>
      <c r="G60" s="439"/>
      <c r="H60" s="437" t="s">
        <v>101</v>
      </c>
      <c r="I60" s="438"/>
      <c r="J60" s="387"/>
      <c r="K60" s="388"/>
      <c r="L60" s="388"/>
      <c r="M60" s="324"/>
      <c r="N60" s="325"/>
      <c r="O60" s="326"/>
      <c r="P60" s="34"/>
      <c r="Q60" s="445"/>
      <c r="R60" s="445"/>
    </row>
    <row r="61" spans="2:18" ht="53.45" customHeight="1" thickBot="1">
      <c r="B61" s="124" t="s">
        <v>102</v>
      </c>
      <c r="C61" s="125" t="s">
        <v>103</v>
      </c>
      <c r="D61" s="453"/>
      <c r="E61" s="126" t="s">
        <v>104</v>
      </c>
      <c r="F61" s="370" t="s">
        <v>105</v>
      </c>
      <c r="G61" s="440"/>
      <c r="H61" s="370" t="s">
        <v>106</v>
      </c>
      <c r="I61" s="371"/>
      <c r="J61" s="372" t="s">
        <v>107</v>
      </c>
      <c r="K61" s="373"/>
      <c r="L61" s="373"/>
      <c r="M61" s="327"/>
      <c r="N61" s="328"/>
      <c r="O61" s="329"/>
      <c r="P61" s="34"/>
      <c r="Q61" s="454"/>
      <c r="R61" s="454"/>
    </row>
    <row r="62" spans="2:18" ht="18.75" customHeight="1" thickBot="1">
      <c r="B62" s="494"/>
      <c r="C62" s="494"/>
      <c r="D62" s="492"/>
      <c r="E62" s="32" t="s">
        <v>108</v>
      </c>
      <c r="F62" s="32" t="s">
        <v>19</v>
      </c>
      <c r="G62" s="33" t="s">
        <v>20</v>
      </c>
      <c r="H62" s="32" t="s">
        <v>19</v>
      </c>
      <c r="I62" s="87" t="s">
        <v>20</v>
      </c>
      <c r="J62" s="496"/>
      <c r="K62" s="497"/>
      <c r="L62" s="498"/>
      <c r="M62" s="501"/>
      <c r="N62" s="502"/>
      <c r="O62" s="503"/>
      <c r="P62" s="94"/>
      <c r="Q62" s="458"/>
      <c r="R62" s="458"/>
    </row>
    <row r="63" spans="2:18" ht="18.75" customHeight="1" thickBot="1">
      <c r="B63" s="495"/>
      <c r="C63" s="495"/>
      <c r="D63" s="493"/>
      <c r="E63" s="143"/>
      <c r="F63" s="144"/>
      <c r="G63" s="138"/>
      <c r="H63" s="145"/>
      <c r="I63" s="138"/>
      <c r="J63" s="496"/>
      <c r="K63" s="497"/>
      <c r="L63" s="498"/>
      <c r="M63" s="504"/>
      <c r="N63" s="505"/>
      <c r="O63" s="506"/>
      <c r="P63" s="34"/>
      <c r="Q63" s="436"/>
      <c r="R63" s="436"/>
    </row>
    <row r="64" spans="2:18" ht="18.75" customHeight="1" thickBot="1">
      <c r="B64" s="494"/>
      <c r="C64" s="494"/>
      <c r="D64" s="492"/>
      <c r="E64" s="32" t="s">
        <v>108</v>
      </c>
      <c r="F64" s="32" t="s">
        <v>19</v>
      </c>
      <c r="G64" s="86" t="s">
        <v>20</v>
      </c>
      <c r="H64" s="32" t="s">
        <v>19</v>
      </c>
      <c r="I64" s="87" t="s">
        <v>20</v>
      </c>
      <c r="J64" s="258"/>
      <c r="K64" s="259"/>
      <c r="L64" s="260"/>
      <c r="M64" s="507"/>
      <c r="N64" s="508"/>
      <c r="O64" s="509"/>
      <c r="P64" s="34"/>
      <c r="Q64" s="34"/>
      <c r="R64" s="34"/>
    </row>
    <row r="65" spans="2:18" ht="18.75" customHeight="1" thickBot="1">
      <c r="B65" s="495"/>
      <c r="C65" s="495"/>
      <c r="D65" s="493"/>
      <c r="E65" s="143"/>
      <c r="F65" s="145"/>
      <c r="G65" s="138"/>
      <c r="H65" s="145"/>
      <c r="I65" s="138"/>
      <c r="J65" s="310"/>
      <c r="K65" s="315"/>
      <c r="L65" s="311"/>
      <c r="M65" s="504"/>
      <c r="N65" s="505"/>
      <c r="O65" s="506"/>
      <c r="P65" s="34"/>
      <c r="Q65" s="34"/>
      <c r="R65" s="34"/>
    </row>
    <row r="66" spans="2:18" ht="18.75" customHeight="1" thickBot="1">
      <c r="B66" s="494"/>
      <c r="C66" s="494"/>
      <c r="D66" s="492"/>
      <c r="E66" s="32" t="s">
        <v>108</v>
      </c>
      <c r="F66" s="32" t="s">
        <v>19</v>
      </c>
      <c r="G66" s="86" t="s">
        <v>20</v>
      </c>
      <c r="H66" s="32" t="s">
        <v>19</v>
      </c>
      <c r="I66" s="87" t="s">
        <v>20</v>
      </c>
      <c r="J66" s="258"/>
      <c r="K66" s="259"/>
      <c r="L66" s="260"/>
      <c r="M66" s="507"/>
      <c r="N66" s="508"/>
      <c r="O66" s="509"/>
      <c r="P66" s="34"/>
      <c r="Q66" s="436"/>
      <c r="R66" s="436"/>
    </row>
    <row r="67" spans="2:18" ht="18.75" customHeight="1" thickBot="1">
      <c r="B67" s="495"/>
      <c r="C67" s="495"/>
      <c r="D67" s="493"/>
      <c r="E67" s="143"/>
      <c r="F67" s="145"/>
      <c r="G67" s="138"/>
      <c r="H67" s="145"/>
      <c r="I67" s="138"/>
      <c r="J67" s="310"/>
      <c r="K67" s="315"/>
      <c r="L67" s="311"/>
      <c r="M67" s="504"/>
      <c r="N67" s="505"/>
      <c r="O67" s="506"/>
      <c r="P67" s="34"/>
      <c r="Q67" s="436"/>
      <c r="R67" s="457"/>
    </row>
    <row r="68" spans="2:18" ht="31.5" customHeight="1" thickBot="1">
      <c r="B68" s="459" t="s">
        <v>109</v>
      </c>
      <c r="C68" s="460"/>
      <c r="D68" s="245"/>
      <c r="E68" s="245"/>
      <c r="F68" s="245"/>
      <c r="G68" s="245"/>
      <c r="H68" s="245"/>
      <c r="I68" s="245"/>
      <c r="J68" s="245"/>
      <c r="K68" s="245"/>
      <c r="L68" s="245"/>
      <c r="M68" s="245"/>
      <c r="N68" s="245"/>
      <c r="O68" s="244"/>
      <c r="P68" s="34"/>
      <c r="Q68" s="34"/>
      <c r="R68" s="34"/>
    </row>
    <row r="69" spans="2:18" ht="30.75" customHeight="1" thickBot="1">
      <c r="B69" s="459" t="s">
        <v>110</v>
      </c>
      <c r="C69" s="460"/>
      <c r="D69" s="243"/>
      <c r="E69" s="245"/>
      <c r="F69" s="245"/>
      <c r="G69" s="245"/>
      <c r="H69" s="245"/>
      <c r="I69" s="245"/>
      <c r="J69" s="245"/>
      <c r="K69" s="245"/>
      <c r="L69" s="245"/>
      <c r="M69" s="245"/>
      <c r="N69" s="245"/>
      <c r="O69" s="244"/>
      <c r="P69" s="34"/>
      <c r="Q69" s="34"/>
      <c r="R69" s="34"/>
    </row>
    <row r="70" spans="2:18" ht="33" customHeight="1">
      <c r="B70" s="342" t="s">
        <v>111</v>
      </c>
      <c r="C70" s="383"/>
      <c r="D70" s="153" t="s">
        <v>112</v>
      </c>
      <c r="E70" s="345" t="s">
        <v>113</v>
      </c>
      <c r="F70" s="345"/>
      <c r="G70" s="345"/>
      <c r="H70" s="345"/>
      <c r="I70" s="345"/>
      <c r="J70" s="345"/>
      <c r="K70" s="345"/>
      <c r="L70" s="345"/>
      <c r="M70" s="345"/>
      <c r="N70" s="345"/>
      <c r="O70" s="346"/>
      <c r="P70" s="34"/>
      <c r="Q70" s="34"/>
      <c r="R70" s="34"/>
    </row>
    <row r="71" spans="2:18" ht="26.25" customHeight="1">
      <c r="B71" s="282"/>
      <c r="C71" s="461"/>
      <c r="D71" s="510"/>
      <c r="E71" s="335" t="s">
        <v>114</v>
      </c>
      <c r="F71" s="317"/>
      <c r="G71" s="317"/>
      <c r="H71" s="317"/>
      <c r="I71" s="317"/>
      <c r="J71" s="317"/>
      <c r="K71" s="317" t="s">
        <v>115</v>
      </c>
      <c r="L71" s="317"/>
      <c r="M71" s="317"/>
      <c r="N71" s="317" t="s">
        <v>116</v>
      </c>
      <c r="O71" s="318"/>
      <c r="P71" s="34"/>
      <c r="Q71" s="35"/>
      <c r="R71" s="34"/>
    </row>
    <row r="72" spans="2:18" ht="18" customHeight="1">
      <c r="B72" s="282"/>
      <c r="C72" s="461"/>
      <c r="D72" s="510"/>
      <c r="E72" s="303" t="s">
        <v>117</v>
      </c>
      <c r="F72" s="303"/>
      <c r="G72" s="304"/>
      <c r="H72" s="302" t="s">
        <v>118</v>
      </c>
      <c r="I72" s="303"/>
      <c r="J72" s="304"/>
      <c r="K72" s="314"/>
      <c r="L72" s="314"/>
      <c r="M72" s="307"/>
      <c r="N72" s="306"/>
      <c r="O72" s="307"/>
      <c r="P72" s="34"/>
      <c r="Q72" s="35"/>
      <c r="R72" s="34"/>
    </row>
    <row r="73" spans="2:18" ht="15.75" customHeight="1">
      <c r="B73" s="282"/>
      <c r="C73" s="461"/>
      <c r="D73" s="510"/>
      <c r="E73" s="300" t="s">
        <v>119</v>
      </c>
      <c r="F73" s="300"/>
      <c r="G73" s="301"/>
      <c r="H73" s="305" t="s">
        <v>120</v>
      </c>
      <c r="I73" s="300"/>
      <c r="J73" s="301"/>
      <c r="K73" s="316"/>
      <c r="L73" s="316"/>
      <c r="M73" s="309"/>
      <c r="N73" s="308"/>
      <c r="O73" s="309"/>
      <c r="P73" s="34"/>
      <c r="Q73" s="36"/>
      <c r="R73" s="34"/>
    </row>
    <row r="74" spans="2:18" ht="14.25" customHeight="1">
      <c r="B74" s="282"/>
      <c r="C74" s="461"/>
      <c r="D74" s="510"/>
      <c r="E74" s="150" t="s">
        <v>121</v>
      </c>
      <c r="F74" s="150" t="s">
        <v>20</v>
      </c>
      <c r="G74" s="151" t="s">
        <v>21</v>
      </c>
      <c r="H74" s="152" t="s">
        <v>19</v>
      </c>
      <c r="I74" s="150" t="s">
        <v>20</v>
      </c>
      <c r="J74" s="151" t="s">
        <v>21</v>
      </c>
      <c r="K74" s="316"/>
      <c r="L74" s="316"/>
      <c r="M74" s="309"/>
      <c r="N74" s="308"/>
      <c r="O74" s="309"/>
      <c r="P74" s="34"/>
      <c r="Q74" s="35"/>
      <c r="R74" s="34"/>
    </row>
    <row r="75" spans="2:18" ht="24" customHeight="1" thickBot="1">
      <c r="B75" s="284"/>
      <c r="C75" s="384"/>
      <c r="D75" s="510"/>
      <c r="E75" s="146"/>
      <c r="F75" s="137"/>
      <c r="G75" s="147"/>
      <c r="H75" s="148"/>
      <c r="I75" s="137"/>
      <c r="J75" s="147"/>
      <c r="K75" s="315"/>
      <c r="L75" s="315"/>
      <c r="M75" s="311"/>
      <c r="N75" s="310"/>
      <c r="O75" s="311"/>
      <c r="P75" s="34"/>
      <c r="Q75" s="35"/>
      <c r="R75" s="34"/>
    </row>
    <row r="76" spans="2:18" ht="32.25" customHeight="1">
      <c r="B76" s="342" t="s">
        <v>122</v>
      </c>
      <c r="C76" s="383"/>
      <c r="D76" s="153" t="s">
        <v>112</v>
      </c>
      <c r="E76" s="470" t="s">
        <v>123</v>
      </c>
      <c r="F76" s="470"/>
      <c r="G76" s="470"/>
      <c r="H76" s="470"/>
      <c r="I76" s="470"/>
      <c r="J76" s="470"/>
      <c r="K76" s="470"/>
      <c r="L76" s="470"/>
      <c r="M76" s="470"/>
      <c r="N76" s="470"/>
      <c r="O76" s="471"/>
      <c r="P76" s="34"/>
      <c r="Q76" s="35"/>
      <c r="R76" s="34"/>
    </row>
    <row r="77" spans="2:18" ht="18.75" customHeight="1">
      <c r="B77" s="282"/>
      <c r="C77" s="461"/>
      <c r="D77" s="472"/>
      <c r="E77" s="314"/>
      <c r="F77" s="314"/>
      <c r="G77" s="314"/>
      <c r="H77" s="314"/>
      <c r="I77" s="314"/>
      <c r="J77" s="314"/>
      <c r="K77" s="314"/>
      <c r="L77" s="314"/>
      <c r="M77" s="314"/>
      <c r="N77" s="314"/>
      <c r="O77" s="307"/>
      <c r="P77" s="34"/>
      <c r="Q77" s="35"/>
      <c r="R77" s="34"/>
    </row>
    <row r="78" spans="2:18" ht="26.25" customHeight="1" thickBot="1">
      <c r="B78" s="284"/>
      <c r="C78" s="384"/>
      <c r="D78" s="473"/>
      <c r="E78" s="315"/>
      <c r="F78" s="315"/>
      <c r="G78" s="315"/>
      <c r="H78" s="315"/>
      <c r="I78" s="315"/>
      <c r="J78" s="315"/>
      <c r="K78" s="315"/>
      <c r="L78" s="315"/>
      <c r="M78" s="315"/>
      <c r="N78" s="315"/>
      <c r="O78" s="311"/>
      <c r="P78" s="34"/>
      <c r="Q78" s="35"/>
      <c r="R78" s="34"/>
    </row>
    <row r="79" spans="2:18" ht="18.75" customHeight="1">
      <c r="B79" s="342" t="s">
        <v>124</v>
      </c>
      <c r="C79" s="343"/>
      <c r="D79" s="344" t="s">
        <v>125</v>
      </c>
      <c r="E79" s="344" t="s">
        <v>126</v>
      </c>
      <c r="F79" s="345"/>
      <c r="G79" s="345"/>
      <c r="H79" s="345"/>
      <c r="I79" s="345"/>
      <c r="J79" s="345"/>
      <c r="K79" s="345"/>
      <c r="L79" s="345"/>
      <c r="M79" s="345"/>
      <c r="N79" s="345"/>
      <c r="O79" s="346"/>
      <c r="P79" s="34"/>
      <c r="Q79" s="35"/>
      <c r="R79" s="34"/>
    </row>
    <row r="80" spans="2:18" ht="18.75" customHeight="1">
      <c r="B80" s="282"/>
      <c r="C80" s="283"/>
      <c r="D80" s="350"/>
      <c r="E80" s="347"/>
      <c r="F80" s="348"/>
      <c r="G80" s="348"/>
      <c r="H80" s="348"/>
      <c r="I80" s="348"/>
      <c r="J80" s="348"/>
      <c r="K80" s="348"/>
      <c r="L80" s="348"/>
      <c r="M80" s="348"/>
      <c r="N80" s="348"/>
      <c r="O80" s="349"/>
      <c r="P80" s="34"/>
      <c r="Q80" s="35"/>
      <c r="R80" s="34"/>
    </row>
    <row r="81" spans="2:18" ht="18.75" customHeight="1">
      <c r="B81" s="282"/>
      <c r="C81" s="283"/>
      <c r="D81" s="351"/>
      <c r="E81" s="353" t="s">
        <v>127</v>
      </c>
      <c r="F81" s="338"/>
      <c r="G81" s="338"/>
      <c r="H81" s="354" t="s">
        <v>128</v>
      </c>
      <c r="I81" s="335"/>
      <c r="J81" s="338" t="s">
        <v>129</v>
      </c>
      <c r="K81" s="338"/>
      <c r="L81" s="335"/>
      <c r="M81" s="354" t="s">
        <v>130</v>
      </c>
      <c r="N81" s="338"/>
      <c r="O81" s="355"/>
      <c r="P81" s="34"/>
      <c r="Q81" s="34"/>
      <c r="R81" s="34"/>
    </row>
    <row r="82" spans="2:18" ht="39" customHeight="1" thickBot="1">
      <c r="B82" s="284"/>
      <c r="C82" s="285"/>
      <c r="D82" s="352"/>
      <c r="E82" s="310"/>
      <c r="F82" s="315"/>
      <c r="G82" s="315"/>
      <c r="H82" s="336"/>
      <c r="I82" s="337"/>
      <c r="J82" s="339"/>
      <c r="K82" s="340"/>
      <c r="L82" s="341"/>
      <c r="M82" s="339"/>
      <c r="N82" s="340"/>
      <c r="O82" s="356"/>
      <c r="P82" s="34"/>
      <c r="Q82" s="34"/>
      <c r="R82" s="34"/>
    </row>
    <row r="83" spans="2:18" ht="36" customHeight="1">
      <c r="B83" s="261" t="s">
        <v>131</v>
      </c>
      <c r="C83" s="262"/>
      <c r="D83" s="262"/>
      <c r="E83" s="262"/>
      <c r="F83" s="262"/>
      <c r="G83" s="262"/>
      <c r="H83" s="262"/>
      <c r="I83" s="262"/>
      <c r="J83" s="262"/>
      <c r="K83" s="262"/>
      <c r="L83" s="262"/>
      <c r="M83" s="262"/>
      <c r="N83" s="262"/>
      <c r="O83" s="263"/>
      <c r="P83" s="37"/>
      <c r="Q83" s="37"/>
      <c r="R83" s="37"/>
    </row>
    <row r="84" spans="2:18" ht="18.75" customHeight="1">
      <c r="B84" s="464"/>
      <c r="C84" s="465"/>
      <c r="D84" s="465"/>
      <c r="E84" s="465"/>
      <c r="F84" s="465"/>
      <c r="G84" s="465"/>
      <c r="H84" s="465"/>
      <c r="I84" s="465"/>
      <c r="J84" s="465"/>
      <c r="K84" s="465"/>
      <c r="L84" s="465"/>
      <c r="M84" s="465"/>
      <c r="N84" s="465"/>
      <c r="O84" s="466"/>
      <c r="P84" s="37"/>
      <c r="Q84" s="37"/>
      <c r="R84" s="37"/>
    </row>
    <row r="85" spans="2:18" ht="18.75" customHeight="1">
      <c r="B85" s="464"/>
      <c r="C85" s="465"/>
      <c r="D85" s="465"/>
      <c r="E85" s="465"/>
      <c r="F85" s="465"/>
      <c r="G85" s="465"/>
      <c r="H85" s="465"/>
      <c r="I85" s="465"/>
      <c r="J85" s="465"/>
      <c r="K85" s="465"/>
      <c r="L85" s="465"/>
      <c r="M85" s="465"/>
      <c r="N85" s="465"/>
      <c r="O85" s="466"/>
      <c r="P85" s="37"/>
      <c r="Q85" s="37"/>
      <c r="R85" s="37"/>
    </row>
    <row r="86" spans="2:18" ht="18.75" customHeight="1">
      <c r="B86" s="464"/>
      <c r="C86" s="465"/>
      <c r="D86" s="465"/>
      <c r="E86" s="465"/>
      <c r="F86" s="465"/>
      <c r="G86" s="465"/>
      <c r="H86" s="465"/>
      <c r="I86" s="465"/>
      <c r="J86" s="465"/>
      <c r="K86" s="465"/>
      <c r="L86" s="465"/>
      <c r="M86" s="465"/>
      <c r="N86" s="465"/>
      <c r="O86" s="466"/>
      <c r="P86" s="37"/>
      <c r="Q86" s="37"/>
      <c r="R86" s="37"/>
    </row>
    <row r="87" spans="2:18" ht="18.75" customHeight="1">
      <c r="B87" s="464"/>
      <c r="C87" s="465"/>
      <c r="D87" s="465"/>
      <c r="E87" s="465"/>
      <c r="F87" s="465"/>
      <c r="G87" s="465"/>
      <c r="H87" s="465"/>
      <c r="I87" s="465"/>
      <c r="J87" s="465"/>
      <c r="K87" s="465"/>
      <c r="L87" s="465"/>
      <c r="M87" s="465"/>
      <c r="N87" s="465"/>
      <c r="O87" s="466"/>
      <c r="P87" s="37"/>
      <c r="Q87" s="37"/>
      <c r="R87" s="37"/>
    </row>
    <row r="88" spans="2:18" ht="18.75" customHeight="1" thickBot="1">
      <c r="B88" s="467"/>
      <c r="C88" s="468"/>
      <c r="D88" s="468"/>
      <c r="E88" s="468"/>
      <c r="F88" s="468"/>
      <c r="G88" s="468"/>
      <c r="H88" s="468"/>
      <c r="I88" s="468"/>
      <c r="J88" s="468"/>
      <c r="K88" s="468"/>
      <c r="L88" s="468"/>
      <c r="M88" s="468"/>
      <c r="N88" s="468"/>
      <c r="O88" s="469"/>
      <c r="P88" s="37"/>
      <c r="Q88" s="37"/>
      <c r="R88" s="37"/>
    </row>
    <row r="89" spans="2:18" ht="27.75" customHeight="1">
      <c r="B89" s="261" t="s">
        <v>132</v>
      </c>
      <c r="C89" s="262"/>
      <c r="D89" s="262"/>
      <c r="E89" s="262"/>
      <c r="F89" s="262"/>
      <c r="G89" s="262"/>
      <c r="H89" s="262"/>
      <c r="I89" s="262"/>
      <c r="J89" s="262"/>
      <c r="K89" s="262"/>
      <c r="L89" s="262"/>
      <c r="M89" s="262"/>
      <c r="N89" s="262"/>
      <c r="O89" s="263"/>
      <c r="P89" s="37"/>
      <c r="Q89" s="37"/>
      <c r="R89" s="37"/>
    </row>
    <row r="90" spans="2:18" ht="18.75" customHeight="1">
      <c r="B90" s="464"/>
      <c r="C90" s="465"/>
      <c r="D90" s="465"/>
      <c r="E90" s="465"/>
      <c r="F90" s="465"/>
      <c r="G90" s="465"/>
      <c r="H90" s="465"/>
      <c r="I90" s="465"/>
      <c r="J90" s="465"/>
      <c r="K90" s="465"/>
      <c r="L90" s="465"/>
      <c r="M90" s="465"/>
      <c r="N90" s="465"/>
      <c r="O90" s="466"/>
      <c r="P90" s="37"/>
      <c r="Q90" s="37"/>
      <c r="R90" s="37"/>
    </row>
    <row r="91" spans="2:18" ht="18.75" customHeight="1">
      <c r="B91" s="464"/>
      <c r="C91" s="465"/>
      <c r="D91" s="465"/>
      <c r="E91" s="465"/>
      <c r="F91" s="465"/>
      <c r="G91" s="465"/>
      <c r="H91" s="465"/>
      <c r="I91" s="465"/>
      <c r="J91" s="465"/>
      <c r="K91" s="465"/>
      <c r="L91" s="465"/>
      <c r="M91" s="465"/>
      <c r="N91" s="465"/>
      <c r="O91" s="466"/>
      <c r="P91" s="37"/>
      <c r="Q91" s="37"/>
      <c r="R91" s="37"/>
    </row>
    <row r="92" spans="2:18" ht="18.75" customHeight="1" thickBot="1">
      <c r="B92" s="467"/>
      <c r="C92" s="468"/>
      <c r="D92" s="468"/>
      <c r="E92" s="468"/>
      <c r="F92" s="468"/>
      <c r="G92" s="468"/>
      <c r="H92" s="468"/>
      <c r="I92" s="468"/>
      <c r="J92" s="468"/>
      <c r="K92" s="468"/>
      <c r="L92" s="468"/>
      <c r="M92" s="468"/>
      <c r="N92" s="468"/>
      <c r="O92" s="469"/>
      <c r="P92" s="37"/>
      <c r="Q92" s="37"/>
      <c r="R92" s="37"/>
    </row>
    <row r="93" spans="2:18" ht="24.75" customHeight="1">
      <c r="B93" s="462" t="s">
        <v>133</v>
      </c>
      <c r="C93" s="463"/>
      <c r="D93" s="342" t="s">
        <v>134</v>
      </c>
      <c r="E93" s="343"/>
      <c r="F93" s="342" t="s">
        <v>135</v>
      </c>
      <c r="G93" s="343"/>
      <c r="H93" s="342" t="s">
        <v>136</v>
      </c>
      <c r="I93" s="383"/>
      <c r="J93" s="383"/>
      <c r="K93" s="343"/>
      <c r="L93" s="282" t="s">
        <v>137</v>
      </c>
      <c r="M93" s="283"/>
      <c r="N93" s="342" t="s">
        <v>138</v>
      </c>
      <c r="O93" s="343"/>
      <c r="R93" s="37"/>
    </row>
    <row r="94" spans="2:18" ht="24" customHeight="1" thickBot="1">
      <c r="B94" s="332" t="s">
        <v>139</v>
      </c>
      <c r="C94" s="333"/>
      <c r="D94" s="330" t="s">
        <v>140</v>
      </c>
      <c r="E94" s="331"/>
      <c r="F94" s="330" t="s">
        <v>141</v>
      </c>
      <c r="G94" s="331"/>
      <c r="H94" s="330" t="s">
        <v>142</v>
      </c>
      <c r="I94" s="334"/>
      <c r="J94" s="334"/>
      <c r="K94" s="331"/>
      <c r="L94" s="330" t="s">
        <v>143</v>
      </c>
      <c r="M94" s="331"/>
      <c r="N94" s="330" t="s">
        <v>144</v>
      </c>
      <c r="O94" s="331"/>
      <c r="R94" s="37"/>
    </row>
    <row r="95" spans="2:18" ht="39.75" customHeight="1" thickBot="1">
      <c r="B95" s="282" t="s">
        <v>145</v>
      </c>
      <c r="C95" s="283"/>
      <c r="D95" s="243"/>
      <c r="E95" s="244"/>
      <c r="F95" s="243"/>
      <c r="G95" s="244"/>
      <c r="H95" s="243"/>
      <c r="I95" s="245"/>
      <c r="J95" s="245"/>
      <c r="K95" s="244"/>
      <c r="L95" s="243"/>
      <c r="M95" s="244"/>
      <c r="N95" s="243"/>
      <c r="O95" s="244"/>
      <c r="R95" s="37"/>
    </row>
    <row r="96" spans="2:18" ht="34.5" customHeight="1" thickBot="1">
      <c r="B96" s="284"/>
      <c r="C96" s="285"/>
      <c r="D96" s="191"/>
      <c r="E96" s="193"/>
      <c r="F96" s="191"/>
      <c r="G96" s="193"/>
      <c r="H96" s="258"/>
      <c r="I96" s="259"/>
      <c r="J96" s="259"/>
      <c r="K96" s="260"/>
      <c r="L96" s="258"/>
      <c r="M96" s="260"/>
      <c r="N96" s="258"/>
      <c r="O96" s="260"/>
      <c r="P96" s="37"/>
      <c r="Q96" s="37"/>
      <c r="R96" s="37"/>
    </row>
    <row r="97" spans="2:18" ht="21" customHeight="1">
      <c r="B97" s="252" t="s">
        <v>146</v>
      </c>
      <c r="C97" s="253"/>
      <c r="D97" s="292"/>
      <c r="E97" s="293"/>
      <c r="F97" s="293"/>
      <c r="G97" s="294"/>
      <c r="H97" s="357" t="s">
        <v>147</v>
      </c>
      <c r="I97" s="358"/>
      <c r="J97" s="358"/>
      <c r="K97" s="358"/>
      <c r="L97" s="358"/>
      <c r="M97" s="358"/>
      <c r="N97" s="358"/>
      <c r="O97" s="359"/>
      <c r="Q97" s="38"/>
    </row>
    <row r="98" spans="2:18" ht="21" customHeight="1">
      <c r="B98" s="254"/>
      <c r="C98" s="255"/>
      <c r="D98" s="295"/>
      <c r="E98" s="296"/>
      <c r="F98" s="296"/>
      <c r="G98" s="297"/>
      <c r="H98" s="286"/>
      <c r="I98" s="287"/>
      <c r="J98" s="287"/>
      <c r="K98" s="287"/>
      <c r="L98" s="287"/>
      <c r="M98" s="287"/>
      <c r="N98" s="287"/>
      <c r="O98" s="288"/>
    </row>
    <row r="99" spans="2:18" ht="21" customHeight="1" thickBot="1">
      <c r="B99" s="254"/>
      <c r="C99" s="255"/>
      <c r="D99" s="295"/>
      <c r="E99" s="296"/>
      <c r="F99" s="296"/>
      <c r="G99" s="297"/>
      <c r="H99" s="289"/>
      <c r="I99" s="290"/>
      <c r="J99" s="290"/>
      <c r="K99" s="290"/>
      <c r="L99" s="290"/>
      <c r="M99" s="290"/>
      <c r="N99" s="290"/>
      <c r="O99" s="291"/>
    </row>
    <row r="100" spans="2:18" ht="21" customHeight="1">
      <c r="B100" s="254"/>
      <c r="C100" s="255"/>
      <c r="D100" s="295"/>
      <c r="E100" s="296"/>
      <c r="F100" s="296"/>
      <c r="G100" s="297"/>
      <c r="H100" s="261" t="s">
        <v>148</v>
      </c>
      <c r="I100" s="262"/>
      <c r="J100" s="262"/>
      <c r="K100" s="262"/>
      <c r="L100" s="262"/>
      <c r="M100" s="262"/>
      <c r="N100" s="262"/>
      <c r="O100" s="263"/>
      <c r="P100" s="37"/>
      <c r="Q100" s="37"/>
      <c r="R100" s="37"/>
    </row>
    <row r="101" spans="2:18" ht="21" customHeight="1">
      <c r="B101" s="254"/>
      <c r="C101" s="255"/>
      <c r="D101" s="295"/>
      <c r="E101" s="296"/>
      <c r="F101" s="296"/>
      <c r="G101" s="297"/>
      <c r="H101" s="270" t="s">
        <v>149</v>
      </c>
      <c r="I101" s="271"/>
      <c r="J101" s="272"/>
      <c r="K101" s="271" t="s">
        <v>150</v>
      </c>
      <c r="L101" s="271"/>
      <c r="M101" s="271"/>
      <c r="N101" s="271"/>
      <c r="O101" s="273"/>
    </row>
    <row r="102" spans="2:18" ht="21" customHeight="1">
      <c r="B102" s="254"/>
      <c r="C102" s="255"/>
      <c r="D102" s="295"/>
      <c r="E102" s="296"/>
      <c r="F102" s="296"/>
      <c r="G102" s="297"/>
      <c r="H102" s="274"/>
      <c r="I102" s="275"/>
      <c r="J102" s="275"/>
      <c r="K102" s="278"/>
      <c r="L102" s="275"/>
      <c r="M102" s="275"/>
      <c r="N102" s="275"/>
      <c r="O102" s="279"/>
    </row>
    <row r="103" spans="2:18" ht="21" customHeight="1" thickBot="1">
      <c r="B103" s="254"/>
      <c r="C103" s="255"/>
      <c r="D103" s="295"/>
      <c r="E103" s="296"/>
      <c r="F103" s="296"/>
      <c r="G103" s="297"/>
      <c r="H103" s="276"/>
      <c r="I103" s="277"/>
      <c r="J103" s="277"/>
      <c r="K103" s="280"/>
      <c r="L103" s="277"/>
      <c r="M103" s="277"/>
      <c r="N103" s="277"/>
      <c r="O103" s="281"/>
    </row>
    <row r="104" spans="2:18" ht="18.75" customHeight="1" thickTop="1">
      <c r="B104" s="254"/>
      <c r="C104" s="255"/>
      <c r="D104" s="295"/>
      <c r="E104" s="296"/>
      <c r="F104" s="296"/>
      <c r="G104" s="296"/>
      <c r="H104" s="198" t="s">
        <v>151</v>
      </c>
      <c r="I104" s="199"/>
      <c r="J104" s="199"/>
      <c r="K104" s="199"/>
      <c r="L104" s="199"/>
      <c r="M104" s="199"/>
      <c r="N104" s="199"/>
      <c r="O104" s="200"/>
      <c r="P104" s="31"/>
      <c r="Q104" s="31"/>
      <c r="R104" s="31"/>
    </row>
    <row r="105" spans="2:18" ht="18.75" customHeight="1">
      <c r="B105" s="254"/>
      <c r="C105" s="255"/>
      <c r="D105" s="295"/>
      <c r="E105" s="296"/>
      <c r="F105" s="296"/>
      <c r="G105" s="296"/>
      <c r="H105" s="201" t="s">
        <v>152</v>
      </c>
      <c r="I105" s="202"/>
      <c r="J105" s="202"/>
      <c r="K105" s="202"/>
      <c r="L105" s="202"/>
      <c r="M105" s="202"/>
      <c r="N105" s="202"/>
      <c r="O105" s="203"/>
    </row>
    <row r="106" spans="2:18" ht="18.75" customHeight="1">
      <c r="B106" s="254"/>
      <c r="C106" s="255"/>
      <c r="D106" s="295"/>
      <c r="E106" s="296"/>
      <c r="F106" s="296"/>
      <c r="G106" s="296"/>
      <c r="H106" s="246"/>
      <c r="I106" s="247"/>
      <c r="J106" s="247"/>
      <c r="K106" s="247"/>
      <c r="L106" s="247"/>
      <c r="M106" s="247"/>
      <c r="N106" s="247"/>
      <c r="O106" s="248"/>
    </row>
    <row r="107" spans="2:18" ht="18.75" customHeight="1" thickBot="1">
      <c r="B107" s="256"/>
      <c r="C107" s="257"/>
      <c r="D107" s="298"/>
      <c r="E107" s="299"/>
      <c r="F107" s="299"/>
      <c r="G107" s="299"/>
      <c r="H107" s="249"/>
      <c r="I107" s="250"/>
      <c r="J107" s="250"/>
      <c r="K107" s="250"/>
      <c r="L107" s="250"/>
      <c r="M107" s="250"/>
      <c r="N107" s="250"/>
      <c r="O107" s="251"/>
    </row>
    <row r="109" spans="2:18" ht="18.75" customHeight="1" thickBot="1"/>
    <row r="110" spans="2:18" ht="30.75" customHeight="1" thickBot="1">
      <c r="B110" s="210" t="s">
        <v>153</v>
      </c>
      <c r="C110" s="211"/>
      <c r="D110" s="211"/>
      <c r="E110" s="211"/>
      <c r="F110" s="211"/>
      <c r="G110" s="211"/>
      <c r="H110" s="211"/>
      <c r="I110" s="211"/>
      <c r="J110" s="211"/>
      <c r="K110" s="211"/>
      <c r="L110" s="212"/>
    </row>
    <row r="111" spans="2:18" ht="18.75" customHeight="1">
      <c r="B111" s="131" t="s">
        <v>154</v>
      </c>
      <c r="C111" s="213"/>
      <c r="D111" s="215"/>
      <c r="E111" s="133" t="s">
        <v>155</v>
      </c>
      <c r="F111" s="213"/>
      <c r="G111" s="214"/>
      <c r="H111" s="214"/>
      <c r="I111" s="214"/>
      <c r="J111" s="214"/>
      <c r="K111" s="214"/>
      <c r="L111" s="215"/>
    </row>
    <row r="112" spans="2:18" ht="18.75" customHeight="1" thickBot="1">
      <c r="B112" s="124" t="s">
        <v>156</v>
      </c>
      <c r="C112" s="216"/>
      <c r="D112" s="218"/>
      <c r="E112" s="132" t="s">
        <v>157</v>
      </c>
      <c r="F112" s="216"/>
      <c r="G112" s="217"/>
      <c r="H112" s="217"/>
      <c r="I112" s="217"/>
      <c r="J112" s="217"/>
      <c r="K112" s="217"/>
      <c r="L112" s="218"/>
    </row>
    <row r="113" spans="2:12" ht="18.75" customHeight="1" thickBot="1">
      <c r="B113" s="450" t="s">
        <v>158</v>
      </c>
      <c r="C113" s="227"/>
      <c r="D113" s="229"/>
      <c r="E113" s="481" t="s">
        <v>159</v>
      </c>
      <c r="F113" s="227"/>
      <c r="G113" s="228"/>
      <c r="H113" s="228"/>
      <c r="I113" s="229"/>
      <c r="J113" s="478" t="s">
        <v>160</v>
      </c>
      <c r="K113" s="479"/>
      <c r="L113" s="480"/>
    </row>
    <row r="114" spans="2:12" ht="18.75" customHeight="1">
      <c r="B114" s="451"/>
      <c r="C114" s="230"/>
      <c r="D114" s="232"/>
      <c r="E114" s="482"/>
      <c r="F114" s="230"/>
      <c r="G114" s="231"/>
      <c r="H114" s="231"/>
      <c r="I114" s="232"/>
      <c r="J114" s="39" t="s">
        <v>19</v>
      </c>
      <c r="K114" s="40" t="s">
        <v>20</v>
      </c>
      <c r="L114" s="41" t="s">
        <v>21</v>
      </c>
    </row>
    <row r="115" spans="2:12" ht="27.95" customHeight="1" thickBot="1">
      <c r="B115" s="124" t="s">
        <v>161</v>
      </c>
      <c r="C115" s="233"/>
      <c r="D115" s="235"/>
      <c r="E115" s="132" t="s">
        <v>162</v>
      </c>
      <c r="F115" s="233"/>
      <c r="G115" s="234"/>
      <c r="H115" s="234"/>
      <c r="I115" s="235"/>
      <c r="J115" s="157"/>
      <c r="K115" s="158"/>
      <c r="L115" s="149"/>
    </row>
    <row r="116" spans="2:12" ht="30" customHeight="1">
      <c r="B116" s="342" t="s">
        <v>163</v>
      </c>
      <c r="C116" s="343"/>
      <c r="D116" s="483"/>
      <c r="E116" s="261" t="s">
        <v>164</v>
      </c>
      <c r="F116" s="262"/>
      <c r="G116" s="262"/>
      <c r="H116" s="262"/>
      <c r="I116" s="262"/>
      <c r="J116" s="262"/>
      <c r="K116" s="262"/>
      <c r="L116" s="263"/>
    </row>
    <row r="117" spans="2:12" ht="30" customHeight="1" thickBot="1">
      <c r="B117" s="284"/>
      <c r="C117" s="285"/>
      <c r="D117" s="484"/>
      <c r="E117" s="276"/>
      <c r="F117" s="277"/>
      <c r="G117" s="277"/>
      <c r="H117" s="277"/>
      <c r="I117" s="277"/>
      <c r="J117" s="277"/>
      <c r="K117" s="277"/>
      <c r="L117" s="281"/>
    </row>
    <row r="118" spans="2:12" ht="47.25" customHeight="1" thickBot="1">
      <c r="B118" s="284" t="s">
        <v>165</v>
      </c>
      <c r="C118" s="384"/>
      <c r="D118" s="240"/>
      <c r="E118" s="241"/>
      <c r="F118" s="241"/>
      <c r="G118" s="241"/>
      <c r="H118" s="241"/>
      <c r="I118" s="241"/>
      <c r="J118" s="241"/>
      <c r="K118" s="241"/>
      <c r="L118" s="242"/>
    </row>
    <row r="119" spans="2:12" ht="18.75" customHeight="1">
      <c r="B119" s="31"/>
      <c r="C119" s="31"/>
      <c r="D119" s="31"/>
      <c r="E119" s="31"/>
      <c r="F119" s="31"/>
      <c r="G119" s="31"/>
      <c r="H119" s="31"/>
      <c r="I119" s="31"/>
      <c r="J119" s="31"/>
      <c r="K119" s="31"/>
    </row>
    <row r="120" spans="2:12" ht="18.75" customHeight="1" thickBot="1">
      <c r="B120" s="31"/>
      <c r="C120" s="31"/>
      <c r="D120" s="31"/>
      <c r="E120" s="31"/>
      <c r="F120" s="31"/>
      <c r="G120" s="31"/>
      <c r="H120" s="31"/>
      <c r="I120" s="31"/>
      <c r="J120" s="31"/>
      <c r="K120" s="31"/>
    </row>
    <row r="121" spans="2:12" ht="31.5" customHeight="1" thickBot="1">
      <c r="B121" s="210" t="s">
        <v>166</v>
      </c>
      <c r="C121" s="211"/>
      <c r="D121" s="211"/>
      <c r="E121" s="211"/>
      <c r="F121" s="211"/>
      <c r="G121" s="211"/>
      <c r="H121" s="211"/>
      <c r="I121" s="211"/>
      <c r="J121" s="211"/>
      <c r="K121" s="211"/>
      <c r="L121" s="212"/>
    </row>
    <row r="122" spans="2:12" ht="31.5" customHeight="1" thickBot="1">
      <c r="B122" s="225" t="s">
        <v>167</v>
      </c>
      <c r="C122" s="239"/>
      <c r="D122" s="161" t="s">
        <v>168</v>
      </c>
      <c r="E122" s="474"/>
      <c r="F122" s="245"/>
      <c r="G122" s="245"/>
      <c r="H122" s="245"/>
      <c r="I122" s="245"/>
      <c r="J122" s="245"/>
      <c r="K122" s="245"/>
      <c r="L122" s="244"/>
    </row>
    <row r="123" spans="2:12" ht="18.75" customHeight="1">
      <c r="B123" s="31"/>
      <c r="C123" s="31"/>
      <c r="D123" s="31"/>
      <c r="E123" s="31"/>
      <c r="F123" s="31"/>
      <c r="G123" s="31"/>
      <c r="H123" s="31"/>
      <c r="I123" s="31"/>
      <c r="J123" s="31"/>
      <c r="K123" s="31"/>
    </row>
    <row r="124" spans="2:12" ht="18.75" customHeight="1">
      <c r="B124" s="31"/>
      <c r="C124" s="31"/>
      <c r="D124" s="31"/>
      <c r="E124" s="31"/>
      <c r="F124" s="31"/>
      <c r="G124" s="31"/>
      <c r="H124" s="31"/>
      <c r="I124" s="31"/>
      <c r="J124" s="31"/>
      <c r="K124" s="31"/>
    </row>
    <row r="125" spans="2:12" ht="18.75" customHeight="1" thickBot="1"/>
    <row r="126" spans="2:12" ht="28.5" customHeight="1" thickBot="1">
      <c r="B126" s="485" t="s">
        <v>169</v>
      </c>
      <c r="C126" s="486"/>
      <c r="D126" s="486"/>
      <c r="E126" s="486"/>
      <c r="F126" s="486"/>
      <c r="G126" s="486"/>
      <c r="H126" s="486"/>
      <c r="I126" s="486"/>
      <c r="J126" s="486"/>
      <c r="K126" s="486"/>
      <c r="L126" s="487"/>
    </row>
    <row r="127" spans="2:12" ht="21" customHeight="1">
      <c r="B127" s="131" t="s">
        <v>170</v>
      </c>
      <c r="C127" s="134" t="s">
        <v>134</v>
      </c>
      <c r="D127" s="252" t="s">
        <v>171</v>
      </c>
      <c r="E127" s="253"/>
      <c r="F127" s="134" t="s">
        <v>172</v>
      </c>
      <c r="G127" s="437" t="s">
        <v>173</v>
      </c>
      <c r="H127" s="438"/>
      <c r="I127" s="438"/>
      <c r="J127" s="437" t="s">
        <v>174</v>
      </c>
      <c r="K127" s="438"/>
      <c r="L127" s="439"/>
    </row>
    <row r="128" spans="2:12" ht="27.75" customHeight="1" thickBot="1">
      <c r="B128" s="124" t="s">
        <v>141</v>
      </c>
      <c r="C128" s="135" t="s">
        <v>140</v>
      </c>
      <c r="D128" s="327" t="s">
        <v>175</v>
      </c>
      <c r="E128" s="329"/>
      <c r="F128" s="135" t="s">
        <v>32</v>
      </c>
      <c r="G128" s="475" t="s">
        <v>176</v>
      </c>
      <c r="H128" s="476"/>
      <c r="I128" s="476"/>
      <c r="J128" s="475" t="s">
        <v>177</v>
      </c>
      <c r="K128" s="476"/>
      <c r="L128" s="477"/>
    </row>
    <row r="129" spans="2:14" ht="18.75" customHeight="1">
      <c r="B129" s="204"/>
      <c r="C129" s="194"/>
      <c r="D129" s="219"/>
      <c r="E129" s="220"/>
      <c r="F129" s="196"/>
      <c r="G129" s="25" t="s">
        <v>19</v>
      </c>
      <c r="H129" s="26" t="s">
        <v>20</v>
      </c>
      <c r="I129" s="27" t="s">
        <v>21</v>
      </c>
      <c r="J129" s="219"/>
      <c r="K129" s="223"/>
      <c r="L129" s="220"/>
    </row>
    <row r="130" spans="2:14" ht="18.75" customHeight="1" thickBot="1">
      <c r="B130" s="205"/>
      <c r="C130" s="195"/>
      <c r="D130" s="221"/>
      <c r="E130" s="222"/>
      <c r="F130" s="197"/>
      <c r="G130" s="136"/>
      <c r="H130" s="137"/>
      <c r="I130" s="138"/>
      <c r="J130" s="221"/>
      <c r="K130" s="224"/>
      <c r="L130" s="222"/>
    </row>
    <row r="131" spans="2:14" ht="18.75" customHeight="1">
      <c r="B131" s="204"/>
      <c r="C131" s="194"/>
      <c r="D131" s="219"/>
      <c r="E131" s="220"/>
      <c r="F131" s="196"/>
      <c r="G131" s="25" t="s">
        <v>19</v>
      </c>
      <c r="H131" s="26" t="s">
        <v>20</v>
      </c>
      <c r="I131" s="27" t="s">
        <v>21</v>
      </c>
      <c r="J131" s="219"/>
      <c r="K131" s="223"/>
      <c r="L131" s="220"/>
      <c r="N131" s="107"/>
    </row>
    <row r="132" spans="2:14" ht="18.75" customHeight="1" thickBot="1">
      <c r="B132" s="205"/>
      <c r="C132" s="195"/>
      <c r="D132" s="221"/>
      <c r="E132" s="222"/>
      <c r="F132" s="197"/>
      <c r="G132" s="136"/>
      <c r="H132" s="137"/>
      <c r="I132" s="138"/>
      <c r="J132" s="221"/>
      <c r="K132" s="224"/>
      <c r="L132" s="222"/>
    </row>
    <row r="133" spans="2:14" ht="18.75" customHeight="1">
      <c r="B133" s="204"/>
      <c r="C133" s="194"/>
      <c r="D133" s="219"/>
      <c r="E133" s="220"/>
      <c r="F133" s="196"/>
      <c r="G133" s="25" t="s">
        <v>19</v>
      </c>
      <c r="H133" s="26" t="s">
        <v>20</v>
      </c>
      <c r="I133" s="27" t="s">
        <v>21</v>
      </c>
      <c r="J133" s="219"/>
      <c r="K133" s="223"/>
      <c r="L133" s="220"/>
    </row>
    <row r="134" spans="2:14" ht="18.75" customHeight="1" thickBot="1">
      <c r="B134" s="205"/>
      <c r="C134" s="195"/>
      <c r="D134" s="221"/>
      <c r="E134" s="222"/>
      <c r="F134" s="197"/>
      <c r="G134" s="136"/>
      <c r="H134" s="137"/>
      <c r="I134" s="138"/>
      <c r="J134" s="221"/>
      <c r="K134" s="224"/>
      <c r="L134" s="222"/>
    </row>
    <row r="135" spans="2:14" ht="18.75" customHeight="1">
      <c r="B135" s="204"/>
      <c r="C135" s="194"/>
      <c r="D135" s="219"/>
      <c r="E135" s="220"/>
      <c r="F135" s="196"/>
      <c r="G135" s="25" t="s">
        <v>19</v>
      </c>
      <c r="H135" s="26" t="s">
        <v>20</v>
      </c>
      <c r="I135" s="27" t="s">
        <v>21</v>
      </c>
      <c r="J135" s="219"/>
      <c r="K135" s="223"/>
      <c r="L135" s="220"/>
    </row>
    <row r="136" spans="2:14" ht="18.75" customHeight="1" thickBot="1">
      <c r="B136" s="205"/>
      <c r="C136" s="195"/>
      <c r="D136" s="221"/>
      <c r="E136" s="222"/>
      <c r="F136" s="197"/>
      <c r="G136" s="136"/>
      <c r="H136" s="137"/>
      <c r="I136" s="138"/>
      <c r="J136" s="221"/>
      <c r="K136" s="224"/>
      <c r="L136" s="222"/>
    </row>
    <row r="137" spans="2:14" ht="18.75" customHeight="1">
      <c r="B137" s="204"/>
      <c r="C137" s="194"/>
      <c r="D137" s="219"/>
      <c r="E137" s="220"/>
      <c r="F137" s="196"/>
      <c r="G137" s="25" t="s">
        <v>19</v>
      </c>
      <c r="H137" s="26" t="s">
        <v>20</v>
      </c>
      <c r="I137" s="27" t="s">
        <v>21</v>
      </c>
      <c r="J137" s="219"/>
      <c r="K137" s="223"/>
      <c r="L137" s="220"/>
    </row>
    <row r="138" spans="2:14" ht="18.75" customHeight="1" thickBot="1">
      <c r="B138" s="205"/>
      <c r="C138" s="195"/>
      <c r="D138" s="221"/>
      <c r="E138" s="222"/>
      <c r="F138" s="197"/>
      <c r="G138" s="136"/>
      <c r="H138" s="137"/>
      <c r="I138" s="138"/>
      <c r="J138" s="221"/>
      <c r="K138" s="224"/>
      <c r="L138" s="222"/>
    </row>
    <row r="139" spans="2:14" ht="18.75" customHeight="1">
      <c r="B139" s="204"/>
      <c r="C139" s="194"/>
      <c r="D139" s="219"/>
      <c r="E139" s="220"/>
      <c r="F139" s="196"/>
      <c r="G139" s="25" t="s">
        <v>19</v>
      </c>
      <c r="H139" s="26" t="s">
        <v>20</v>
      </c>
      <c r="I139" s="27" t="s">
        <v>21</v>
      </c>
      <c r="J139" s="219"/>
      <c r="K139" s="223"/>
      <c r="L139" s="220"/>
    </row>
    <row r="140" spans="2:14" ht="18.75" customHeight="1" thickBot="1">
      <c r="B140" s="205"/>
      <c r="C140" s="195"/>
      <c r="D140" s="221"/>
      <c r="E140" s="222"/>
      <c r="F140" s="197"/>
      <c r="G140" s="136"/>
      <c r="H140" s="137"/>
      <c r="I140" s="138"/>
      <c r="J140" s="221"/>
      <c r="K140" s="224"/>
      <c r="L140" s="222"/>
    </row>
    <row r="141" spans="2:14" ht="29.25" customHeight="1" thickBot="1">
      <c r="B141" s="225" t="s">
        <v>178</v>
      </c>
      <c r="C141" s="226"/>
      <c r="D141" s="191"/>
      <c r="E141" s="192"/>
      <c r="F141" s="192"/>
      <c r="G141" s="192"/>
      <c r="H141" s="192"/>
      <c r="I141" s="192"/>
      <c r="J141" s="192"/>
      <c r="K141" s="192"/>
      <c r="L141" s="193"/>
    </row>
    <row r="142" spans="2:14" ht="30.75" customHeight="1" thickBot="1">
      <c r="B142" s="225" t="s">
        <v>179</v>
      </c>
      <c r="C142" s="239"/>
      <c r="D142" s="236"/>
      <c r="E142" s="237"/>
      <c r="F142" s="237"/>
      <c r="G142" s="237"/>
      <c r="H142" s="237"/>
      <c r="I142" s="237"/>
      <c r="J142" s="237"/>
      <c r="K142" s="237"/>
      <c r="L142" s="238"/>
    </row>
    <row r="143" spans="2:14" ht="30.75" customHeight="1" thickBot="1">
      <c r="B143" s="225" t="s">
        <v>180</v>
      </c>
      <c r="C143" s="239"/>
      <c r="D143" s="240"/>
      <c r="E143" s="241"/>
      <c r="F143" s="241"/>
      <c r="G143" s="241"/>
      <c r="H143" s="241"/>
      <c r="I143" s="241"/>
      <c r="J143" s="241"/>
      <c r="K143" s="241"/>
      <c r="L143" s="242"/>
    </row>
    <row r="144" spans="2:14" ht="26.25" customHeight="1" thickBot="1">
      <c r="B144" s="225" t="s">
        <v>181</v>
      </c>
      <c r="C144" s="226"/>
      <c r="D144" s="191"/>
      <c r="E144" s="192"/>
      <c r="F144" s="192"/>
      <c r="G144" s="192"/>
      <c r="H144" s="192"/>
      <c r="I144" s="192"/>
      <c r="J144" s="192"/>
      <c r="K144" s="192"/>
      <c r="L144" s="193"/>
    </row>
    <row r="145" spans="2:12" ht="16.5" customHeight="1">
      <c r="B145" s="252" t="s">
        <v>182</v>
      </c>
      <c r="C145" s="253"/>
      <c r="D145" s="206"/>
      <c r="E145" s="208"/>
      <c r="F145" s="264"/>
      <c r="G145" s="265"/>
      <c r="H145" s="265"/>
      <c r="I145" s="265"/>
      <c r="J145" s="265"/>
      <c r="K145" s="265"/>
      <c r="L145" s="266"/>
    </row>
    <row r="146" spans="2:12" ht="16.5" customHeight="1" thickBot="1">
      <c r="B146" s="256"/>
      <c r="C146" s="257"/>
      <c r="D146" s="207"/>
      <c r="E146" s="209"/>
      <c r="F146" s="267"/>
      <c r="G146" s="268"/>
      <c r="H146" s="268"/>
      <c r="I146" s="268"/>
      <c r="J146" s="268"/>
      <c r="K146" s="268"/>
      <c r="L146" s="269"/>
    </row>
    <row r="147" spans="2:12" ht="16.5">
      <c r="B147" s="499" t="s">
        <v>183</v>
      </c>
      <c r="C147" s="500"/>
      <c r="D147" s="500"/>
      <c r="E147" s="500"/>
      <c r="F147" s="500"/>
      <c r="G147" s="500"/>
      <c r="H147" s="500"/>
      <c r="I147" s="500"/>
      <c r="J147" s="42"/>
      <c r="K147" s="42"/>
      <c r="L147" s="43"/>
    </row>
    <row r="148" spans="2:12" ht="76.5" customHeight="1">
      <c r="B148" s="489" t="s">
        <v>184</v>
      </c>
      <c r="C148" s="490"/>
      <c r="D148" s="490"/>
      <c r="E148" s="490"/>
      <c r="F148" s="490"/>
      <c r="G148" s="490"/>
      <c r="H148" s="490"/>
      <c r="I148" s="490"/>
      <c r="J148" s="490"/>
      <c r="K148" s="490"/>
      <c r="L148" s="491"/>
    </row>
    <row r="149" spans="2:12" ht="87.75" customHeight="1">
      <c r="B149" s="489" t="s">
        <v>185</v>
      </c>
      <c r="C149" s="490"/>
      <c r="D149" s="490"/>
      <c r="E149" s="490"/>
      <c r="F149" s="490"/>
      <c r="G149" s="490"/>
      <c r="H149" s="490"/>
      <c r="I149" s="490"/>
      <c r="J149" s="490"/>
      <c r="K149" s="490"/>
      <c r="L149" s="491"/>
    </row>
    <row r="150" spans="2:12" ht="18.75" customHeight="1">
      <c r="B150" s="488"/>
      <c r="C150" s="458"/>
      <c r="D150" s="458"/>
      <c r="E150" s="458"/>
      <c r="F150" s="458"/>
      <c r="G150" s="458"/>
      <c r="H150" s="458"/>
      <c r="I150" s="458"/>
      <c r="J150" s="94"/>
      <c r="K150" s="94"/>
      <c r="L150" s="44"/>
    </row>
    <row r="151" spans="2:12" ht="18.75" customHeight="1">
      <c r="B151" s="489" t="s">
        <v>186</v>
      </c>
      <c r="C151" s="490"/>
      <c r="D151" s="490"/>
      <c r="E151" s="490"/>
      <c r="F151" s="490"/>
      <c r="G151" s="490"/>
      <c r="H151" s="490"/>
      <c r="I151" s="490"/>
      <c r="J151" s="490"/>
      <c r="K151" s="490"/>
      <c r="L151" s="491"/>
    </row>
    <row r="152" spans="2:12" ht="18.75" customHeight="1">
      <c r="B152" s="489" t="s">
        <v>187</v>
      </c>
      <c r="C152" s="490"/>
      <c r="D152" s="490"/>
      <c r="E152" s="490"/>
      <c r="F152" s="490"/>
      <c r="G152" s="490"/>
      <c r="H152" s="490"/>
      <c r="I152" s="490"/>
      <c r="J152" s="490"/>
      <c r="K152" s="490"/>
      <c r="L152" s="491"/>
    </row>
    <row r="153" spans="2:12" ht="48.75" customHeight="1">
      <c r="B153" s="489" t="s">
        <v>188</v>
      </c>
      <c r="C153" s="490"/>
      <c r="D153" s="490"/>
      <c r="E153" s="490"/>
      <c r="F153" s="490"/>
      <c r="G153" s="490"/>
      <c r="H153" s="490"/>
      <c r="I153" s="490"/>
      <c r="J153" s="490"/>
      <c r="K153" s="490"/>
      <c r="L153" s="491"/>
    </row>
    <row r="154" spans="2:12" ht="18.75" customHeight="1">
      <c r="B154" s="45"/>
      <c r="C154" s="34"/>
      <c r="D154" s="34"/>
      <c r="F154" s="34" t="s">
        <v>189</v>
      </c>
      <c r="H154" s="34"/>
      <c r="I154" s="34" t="s">
        <v>190</v>
      </c>
      <c r="J154" s="46"/>
      <c r="K154" s="46"/>
      <c r="L154" s="47"/>
    </row>
    <row r="155" spans="2:12" ht="18.75" customHeight="1">
      <c r="B155" s="23"/>
      <c r="C155" s="34"/>
      <c r="D155" s="34"/>
      <c r="F155" s="37" t="s">
        <v>191</v>
      </c>
      <c r="H155" s="34"/>
      <c r="I155" s="37" t="s">
        <v>192</v>
      </c>
      <c r="J155" s="48"/>
      <c r="K155" s="48"/>
      <c r="L155" s="47"/>
    </row>
    <row r="156" spans="2:12" ht="18.75" customHeight="1">
      <c r="B156" s="23"/>
      <c r="C156" s="34"/>
      <c r="D156" s="34"/>
      <c r="E156" s="34"/>
      <c r="F156" s="34"/>
      <c r="J156" s="48"/>
      <c r="K156" s="48"/>
      <c r="L156" s="47"/>
    </row>
    <row r="157" spans="2:12" ht="18.75" customHeight="1">
      <c r="B157" s="23"/>
      <c r="C157" s="34"/>
      <c r="D157" s="34"/>
      <c r="E157" s="34"/>
      <c r="F157" s="34"/>
      <c r="J157" s="48"/>
      <c r="K157" s="48"/>
      <c r="L157" s="47"/>
    </row>
    <row r="158" spans="2:12" ht="18.75" customHeight="1" thickBot="1">
      <c r="B158" s="49"/>
      <c r="C158" s="50"/>
      <c r="D158" s="50"/>
      <c r="E158" s="50"/>
      <c r="F158" s="50"/>
      <c r="G158" s="50"/>
      <c r="H158" s="50"/>
      <c r="I158" s="50"/>
      <c r="J158" s="50"/>
      <c r="K158" s="50"/>
      <c r="L158" s="51"/>
    </row>
  </sheetData>
  <sheetProtection algorithmName="SHA-512" hashValue="2A5ayQv8b/IDE7ccdVmY8kyupEIYvznaoiDwg0lWCtO+ZgC7XdQ3ukUtzFaHVijFA0MW03QC23beqkOZDE8Kcw==" saltValue="kpKsRpsHSEFnmHFcq3vJWg==" spinCount="100000" sheet="1" objects="1" scenarios="1" selectLockedCells="1"/>
  <mergeCells count="297">
    <mergeCell ref="B150:I150"/>
    <mergeCell ref="B148:L148"/>
    <mergeCell ref="B149:L149"/>
    <mergeCell ref="B151:L151"/>
    <mergeCell ref="B152:L152"/>
    <mergeCell ref="B153:L153"/>
    <mergeCell ref="D62:D63"/>
    <mergeCell ref="C62:C63"/>
    <mergeCell ref="B62:B63"/>
    <mergeCell ref="B64:B65"/>
    <mergeCell ref="C64:C65"/>
    <mergeCell ref="D64:D65"/>
    <mergeCell ref="B66:B67"/>
    <mergeCell ref="C66:C67"/>
    <mergeCell ref="D66:D67"/>
    <mergeCell ref="J62:L63"/>
    <mergeCell ref="J64:L65"/>
    <mergeCell ref="J66:L67"/>
    <mergeCell ref="B68:C68"/>
    <mergeCell ref="D68:O68"/>
    <mergeCell ref="B142:C142"/>
    <mergeCell ref="B121:L121"/>
    <mergeCell ref="B122:C122"/>
    <mergeCell ref="B147:I147"/>
    <mergeCell ref="J113:L113"/>
    <mergeCell ref="B118:C118"/>
    <mergeCell ref="B116:C117"/>
    <mergeCell ref="B113:B114"/>
    <mergeCell ref="E113:E114"/>
    <mergeCell ref="D127:E127"/>
    <mergeCell ref="D128:E128"/>
    <mergeCell ref="F135:F136"/>
    <mergeCell ref="J135:L136"/>
    <mergeCell ref="B129:B130"/>
    <mergeCell ref="D129:E130"/>
    <mergeCell ref="J129:L130"/>
    <mergeCell ref="C131:C132"/>
    <mergeCell ref="D131:E132"/>
    <mergeCell ref="C113:D115"/>
    <mergeCell ref="E116:L116"/>
    <mergeCell ref="E117:L117"/>
    <mergeCell ref="D118:L118"/>
    <mergeCell ref="D116:D117"/>
    <mergeCell ref="B135:B136"/>
    <mergeCell ref="C135:C136"/>
    <mergeCell ref="D135:E136"/>
    <mergeCell ref="B126:L126"/>
    <mergeCell ref="B131:B132"/>
    <mergeCell ref="E122:L122"/>
    <mergeCell ref="F133:F134"/>
    <mergeCell ref="J133:L134"/>
    <mergeCell ref="F131:F132"/>
    <mergeCell ref="J131:L132"/>
    <mergeCell ref="B133:B134"/>
    <mergeCell ref="G127:I127"/>
    <mergeCell ref="G128:I128"/>
    <mergeCell ref="J127:L127"/>
    <mergeCell ref="J128:L128"/>
    <mergeCell ref="Q66:R66"/>
    <mergeCell ref="Q67:R67"/>
    <mergeCell ref="Q62:R62"/>
    <mergeCell ref="Q63:R63"/>
    <mergeCell ref="B69:C69"/>
    <mergeCell ref="D69:O69"/>
    <mergeCell ref="B70:C75"/>
    <mergeCell ref="B93:C93"/>
    <mergeCell ref="D93:E93"/>
    <mergeCell ref="F93:G93"/>
    <mergeCell ref="L93:M93"/>
    <mergeCell ref="B83:O83"/>
    <mergeCell ref="B84:O88"/>
    <mergeCell ref="B89:O89"/>
    <mergeCell ref="B90:O92"/>
    <mergeCell ref="H93:K93"/>
    <mergeCell ref="N93:O93"/>
    <mergeCell ref="M64:O65"/>
    <mergeCell ref="M66:O67"/>
    <mergeCell ref="B76:C78"/>
    <mergeCell ref="E76:O76"/>
    <mergeCell ref="E70:O70"/>
    <mergeCell ref="D71:D75"/>
    <mergeCell ref="D77:D78"/>
    <mergeCell ref="Q59:R59"/>
    <mergeCell ref="C44:D45"/>
    <mergeCell ref="E44:H45"/>
    <mergeCell ref="O44:O45"/>
    <mergeCell ref="C46:D47"/>
    <mergeCell ref="E46:H47"/>
    <mergeCell ref="O46:O47"/>
    <mergeCell ref="C48:D49"/>
    <mergeCell ref="E48:H49"/>
    <mergeCell ref="O48:O49"/>
    <mergeCell ref="D59:E59"/>
    <mergeCell ref="F59:I59"/>
    <mergeCell ref="B58:O58"/>
    <mergeCell ref="C50:D51"/>
    <mergeCell ref="C59:C60"/>
    <mergeCell ref="B59:B60"/>
    <mergeCell ref="D60:D61"/>
    <mergeCell ref="Q60:R60"/>
    <mergeCell ref="Q61:R61"/>
    <mergeCell ref="F60:G60"/>
    <mergeCell ref="F61:G61"/>
    <mergeCell ref="H60:I60"/>
    <mergeCell ref="D52:O52"/>
    <mergeCell ref="D53:O53"/>
    <mergeCell ref="P40:P41"/>
    <mergeCell ref="E42:H42"/>
    <mergeCell ref="I42:K42"/>
    <mergeCell ref="L42:N42"/>
    <mergeCell ref="E43:H43"/>
    <mergeCell ref="I43:K43"/>
    <mergeCell ref="L43:N43"/>
    <mergeCell ref="B40:B41"/>
    <mergeCell ref="C40:D41"/>
    <mergeCell ref="E40:G41"/>
    <mergeCell ref="H40:H41"/>
    <mergeCell ref="I40:J40"/>
    <mergeCell ref="I41:J41"/>
    <mergeCell ref="O40:O41"/>
    <mergeCell ref="C42:D42"/>
    <mergeCell ref="C43:D43"/>
    <mergeCell ref="L40:M40"/>
    <mergeCell ref="L41:M41"/>
    <mergeCell ref="P36:P37"/>
    <mergeCell ref="B38:B39"/>
    <mergeCell ref="C38:D39"/>
    <mergeCell ref="E38:G39"/>
    <mergeCell ref="H38:H39"/>
    <mergeCell ref="P38:P39"/>
    <mergeCell ref="B36:B37"/>
    <mergeCell ref="C36:D37"/>
    <mergeCell ref="E36:G37"/>
    <mergeCell ref="H36:H37"/>
    <mergeCell ref="I36:J36"/>
    <mergeCell ref="I37:J37"/>
    <mergeCell ref="I38:J38"/>
    <mergeCell ref="I39:J39"/>
    <mergeCell ref="O36:O37"/>
    <mergeCell ref="O38:O39"/>
    <mergeCell ref="L36:M36"/>
    <mergeCell ref="L37:M37"/>
    <mergeCell ref="L38:M38"/>
    <mergeCell ref="L39:M39"/>
    <mergeCell ref="E34:G35"/>
    <mergeCell ref="H34:H35"/>
    <mergeCell ref="P34:P35"/>
    <mergeCell ref="C32:D33"/>
    <mergeCell ref="E32:G33"/>
    <mergeCell ref="H32:H33"/>
    <mergeCell ref="P32:P33"/>
    <mergeCell ref="L34:M34"/>
    <mergeCell ref="L35:M35"/>
    <mergeCell ref="I32:J32"/>
    <mergeCell ref="I33:J33"/>
    <mergeCell ref="I34:J34"/>
    <mergeCell ref="I35:J35"/>
    <mergeCell ref="O32:O33"/>
    <mergeCell ref="C19:C20"/>
    <mergeCell ref="D19:D20"/>
    <mergeCell ref="E19:O20"/>
    <mergeCell ref="P30:P31"/>
    <mergeCell ref="B27:O27"/>
    <mergeCell ref="C28:D28"/>
    <mergeCell ref="I28:K28"/>
    <mergeCell ref="L28:N28"/>
    <mergeCell ref="C29:D29"/>
    <mergeCell ref="I29:K29"/>
    <mergeCell ref="L29:N29"/>
    <mergeCell ref="I30:J30"/>
    <mergeCell ref="I31:J31"/>
    <mergeCell ref="C21:O22"/>
    <mergeCell ref="B2:C2"/>
    <mergeCell ref="D2:E2"/>
    <mergeCell ref="I2:O6"/>
    <mergeCell ref="D5:H5"/>
    <mergeCell ref="D6:H6"/>
    <mergeCell ref="B8:O8"/>
    <mergeCell ref="C17:O18"/>
    <mergeCell ref="C15:C16"/>
    <mergeCell ref="D15:D16"/>
    <mergeCell ref="C9:C10"/>
    <mergeCell ref="I9:O10"/>
    <mergeCell ref="C11:C12"/>
    <mergeCell ref="E11:G12"/>
    <mergeCell ref="I11:O12"/>
    <mergeCell ref="C13:C14"/>
    <mergeCell ref="E13:G14"/>
    <mergeCell ref="H13:O14"/>
    <mergeCell ref="E15:O16"/>
    <mergeCell ref="H97:O97"/>
    <mergeCell ref="B23:B24"/>
    <mergeCell ref="C23:G24"/>
    <mergeCell ref="I23:O24"/>
    <mergeCell ref="C30:D31"/>
    <mergeCell ref="E30:G31"/>
    <mergeCell ref="H30:H31"/>
    <mergeCell ref="B53:B56"/>
    <mergeCell ref="H61:I61"/>
    <mergeCell ref="J61:L61"/>
    <mergeCell ref="L30:M30"/>
    <mergeCell ref="L31:M31"/>
    <mergeCell ref="L32:M32"/>
    <mergeCell ref="O34:O35"/>
    <mergeCell ref="D54:O54"/>
    <mergeCell ref="D55:O55"/>
    <mergeCell ref="D56:O56"/>
    <mergeCell ref="L33:M33"/>
    <mergeCell ref="B44:B51"/>
    <mergeCell ref="E28:G28"/>
    <mergeCell ref="E29:G29"/>
    <mergeCell ref="J59:L60"/>
    <mergeCell ref="O30:O31"/>
    <mergeCell ref="C34:D35"/>
    <mergeCell ref="N96:O96"/>
    <mergeCell ref="F94:G94"/>
    <mergeCell ref="B94:C94"/>
    <mergeCell ref="D94:E94"/>
    <mergeCell ref="H94:K94"/>
    <mergeCell ref="E71:J71"/>
    <mergeCell ref="K71:M71"/>
    <mergeCell ref="E82:G82"/>
    <mergeCell ref="H82:I82"/>
    <mergeCell ref="J81:L81"/>
    <mergeCell ref="J82:L82"/>
    <mergeCell ref="L95:M95"/>
    <mergeCell ref="B79:C82"/>
    <mergeCell ref="E79:O80"/>
    <mergeCell ref="D79:D80"/>
    <mergeCell ref="D81:D82"/>
    <mergeCell ref="E81:G81"/>
    <mergeCell ref="M81:O81"/>
    <mergeCell ref="H81:I81"/>
    <mergeCell ref="N94:O94"/>
    <mergeCell ref="N95:O95"/>
    <mergeCell ref="L94:M94"/>
    <mergeCell ref="M82:O82"/>
    <mergeCell ref="E72:G72"/>
    <mergeCell ref="E73:G73"/>
    <mergeCell ref="H72:J72"/>
    <mergeCell ref="H73:J73"/>
    <mergeCell ref="N72:O75"/>
    <mergeCell ref="O50:O51"/>
    <mergeCell ref="M62:O63"/>
    <mergeCell ref="E77:O78"/>
    <mergeCell ref="K72:M75"/>
    <mergeCell ref="N71:O71"/>
    <mergeCell ref="E50:H51"/>
    <mergeCell ref="M59:O61"/>
    <mergeCell ref="D95:E95"/>
    <mergeCell ref="F95:G95"/>
    <mergeCell ref="H95:K95"/>
    <mergeCell ref="H106:O107"/>
    <mergeCell ref="B97:C107"/>
    <mergeCell ref="H96:K96"/>
    <mergeCell ref="L96:M96"/>
    <mergeCell ref="H100:O100"/>
    <mergeCell ref="B145:C146"/>
    <mergeCell ref="F145:L146"/>
    <mergeCell ref="H101:J101"/>
    <mergeCell ref="K101:O101"/>
    <mergeCell ref="H102:J103"/>
    <mergeCell ref="K102:O103"/>
    <mergeCell ref="B139:B140"/>
    <mergeCell ref="C139:C140"/>
    <mergeCell ref="D139:E140"/>
    <mergeCell ref="F139:F140"/>
    <mergeCell ref="J139:L140"/>
    <mergeCell ref="B95:C96"/>
    <mergeCell ref="H98:O99"/>
    <mergeCell ref="D96:E96"/>
    <mergeCell ref="F96:G96"/>
    <mergeCell ref="D97:G107"/>
    <mergeCell ref="D141:L141"/>
    <mergeCell ref="C129:C130"/>
    <mergeCell ref="F129:F130"/>
    <mergeCell ref="H104:O104"/>
    <mergeCell ref="H105:O105"/>
    <mergeCell ref="B137:B138"/>
    <mergeCell ref="C137:C138"/>
    <mergeCell ref="D145:D146"/>
    <mergeCell ref="E145:E146"/>
    <mergeCell ref="B110:L110"/>
    <mergeCell ref="F111:L112"/>
    <mergeCell ref="C111:D112"/>
    <mergeCell ref="D137:E138"/>
    <mergeCell ref="F137:F138"/>
    <mergeCell ref="J137:L138"/>
    <mergeCell ref="B141:C141"/>
    <mergeCell ref="B144:C144"/>
    <mergeCell ref="F113:I115"/>
    <mergeCell ref="C133:C134"/>
    <mergeCell ref="D133:E134"/>
    <mergeCell ref="D142:L142"/>
    <mergeCell ref="D144:L144"/>
    <mergeCell ref="B143:C143"/>
    <mergeCell ref="D143:L143"/>
  </mergeCells>
  <phoneticPr fontId="2" type="noConversion"/>
  <dataValidations disablePrompts="1" xWindow="491" yWindow="613" count="3">
    <dataValidation type="list" allowBlank="1" showInputMessage="1" showErrorMessage="1" prompt="下拉選擇" sqref="D145:D146 C15:C16 C19:C20" xr:uid="{00000000-0002-0000-0000-000000000000}">
      <formula1>市區</formula1>
    </dataValidation>
    <dataValidation type="list" allowBlank="1" showInputMessage="1" showErrorMessage="1" prompt="下拉選擇" sqref="D15 D19" xr:uid="{00000000-0002-0000-0000-000001000000}">
      <formula1 xml:space="preserve"> INDIRECT( $C15 )</formula1>
    </dataValidation>
    <dataValidation type="list" allowBlank="1" showInputMessage="1" showErrorMessage="1" prompt="下拉選擇" sqref="E145:E146" xr:uid="{00000000-0002-0000-0000-000002000000}">
      <formula1 xml:space="preserve"> INDIRECT( $D145 )</formula1>
    </dataValidation>
  </dataValidations>
  <pageMargins left="0.70866141732283472" right="0.70866141732283472" top="0.39370078740157483" bottom="0.39370078740157483" header="0.31496062992125984" footer="0.19685039370078741"/>
  <pageSetup paperSize="9" scale="66" orientation="portrait" r:id="rId1"/>
  <headerFooter>
    <oddFooter>&amp;L&amp;"Times New Roman,標準"SOP-04002-08 v2</oddFooter>
  </headerFooter>
  <rowBreaks count="2" manualBreakCount="2">
    <brk id="57" max="14" man="1"/>
    <brk id="109" max="14" man="1"/>
  </rowBreaks>
  <colBreaks count="1" manualBreakCount="1">
    <brk id="15"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48" r:id="rId4" name="Check Box 24">
              <controlPr defaultSize="0" autoFill="0" autoLine="0" autoPict="0">
                <anchor moveWithCells="1">
                  <from>
                    <xdr:col>3</xdr:col>
                    <xdr:colOff>142875</xdr:colOff>
                    <xdr:row>69</xdr:row>
                    <xdr:rowOff>85725</xdr:rowOff>
                  </from>
                  <to>
                    <xdr:col>3</xdr:col>
                    <xdr:colOff>457200</xdr:colOff>
                    <xdr:row>69</xdr:row>
                    <xdr:rowOff>333375</xdr:rowOff>
                  </to>
                </anchor>
              </controlPr>
            </control>
          </mc:Choice>
        </mc:AlternateContent>
        <mc:AlternateContent xmlns:mc="http://schemas.openxmlformats.org/markup-compatibility/2006">
          <mc:Choice Requires="x14">
            <control shapeId="1049" r:id="rId5" name="Check Box 25">
              <controlPr defaultSize="0" autoFill="0" autoLine="0" autoPict="0">
                <anchor moveWithCells="1">
                  <from>
                    <xdr:col>4</xdr:col>
                    <xdr:colOff>142875</xdr:colOff>
                    <xdr:row>69</xdr:row>
                    <xdr:rowOff>85725</xdr:rowOff>
                  </from>
                  <to>
                    <xdr:col>4</xdr:col>
                    <xdr:colOff>457200</xdr:colOff>
                    <xdr:row>69</xdr:row>
                    <xdr:rowOff>333375</xdr:rowOff>
                  </to>
                </anchor>
              </controlPr>
            </control>
          </mc:Choice>
        </mc:AlternateContent>
        <mc:AlternateContent xmlns:mc="http://schemas.openxmlformats.org/markup-compatibility/2006">
          <mc:Choice Requires="x14">
            <control shapeId="1050" r:id="rId6" name="Check Box 26">
              <controlPr defaultSize="0" autoFill="0" autoLine="0" autoPict="0">
                <anchor moveWithCells="1">
                  <from>
                    <xdr:col>3</xdr:col>
                    <xdr:colOff>152400</xdr:colOff>
                    <xdr:row>75</xdr:row>
                    <xdr:rowOff>95250</xdr:rowOff>
                  </from>
                  <to>
                    <xdr:col>3</xdr:col>
                    <xdr:colOff>466725</xdr:colOff>
                    <xdr:row>75</xdr:row>
                    <xdr:rowOff>342900</xdr:rowOff>
                  </to>
                </anchor>
              </controlPr>
            </control>
          </mc:Choice>
        </mc:AlternateContent>
        <mc:AlternateContent xmlns:mc="http://schemas.openxmlformats.org/markup-compatibility/2006">
          <mc:Choice Requires="x14">
            <control shapeId="1051" r:id="rId7" name="Check Box 27">
              <controlPr defaultSize="0" autoFill="0" autoLine="0" autoPict="0">
                <anchor moveWithCells="1">
                  <from>
                    <xdr:col>4</xdr:col>
                    <xdr:colOff>133350</xdr:colOff>
                    <xdr:row>75</xdr:row>
                    <xdr:rowOff>95250</xdr:rowOff>
                  </from>
                  <to>
                    <xdr:col>4</xdr:col>
                    <xdr:colOff>447675</xdr:colOff>
                    <xdr:row>75</xdr:row>
                    <xdr:rowOff>342900</xdr:rowOff>
                  </to>
                </anchor>
              </controlPr>
            </control>
          </mc:Choice>
        </mc:AlternateContent>
        <mc:AlternateContent xmlns:mc="http://schemas.openxmlformats.org/markup-compatibility/2006">
          <mc:Choice Requires="x14">
            <control shapeId="1053" r:id="rId8" name="Check Box 29">
              <controlPr defaultSize="0" autoFill="0" autoLine="0" autoPict="0">
                <anchor moveWithCells="1">
                  <from>
                    <xdr:col>3</xdr:col>
                    <xdr:colOff>133350</xdr:colOff>
                    <xdr:row>78</xdr:row>
                    <xdr:rowOff>123825</xdr:rowOff>
                  </from>
                  <to>
                    <xdr:col>3</xdr:col>
                    <xdr:colOff>447675</xdr:colOff>
                    <xdr:row>79</xdr:row>
                    <xdr:rowOff>133350</xdr:rowOff>
                  </to>
                </anchor>
              </controlPr>
            </control>
          </mc:Choice>
        </mc:AlternateContent>
        <mc:AlternateContent xmlns:mc="http://schemas.openxmlformats.org/markup-compatibility/2006">
          <mc:Choice Requires="x14">
            <control shapeId="1054" r:id="rId9" name="Check Box 30">
              <controlPr defaultSize="0" autoFill="0" autoLine="0" autoPict="0">
                <anchor moveWithCells="1">
                  <from>
                    <xdr:col>4</xdr:col>
                    <xdr:colOff>133350</xdr:colOff>
                    <xdr:row>78</xdr:row>
                    <xdr:rowOff>95250</xdr:rowOff>
                  </from>
                  <to>
                    <xdr:col>4</xdr:col>
                    <xdr:colOff>447675</xdr:colOff>
                    <xdr:row>79</xdr:row>
                    <xdr:rowOff>104775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xWindow="491" yWindow="613" count="18">
        <x14:dataValidation type="list" allowBlank="1" showInputMessage="1" showErrorMessage="1" prompt="下拉選擇" xr:uid="{00000000-0002-0000-0000-000003000000}">
          <x14:formula1>
            <xm:f>下拉清單!$A$2:$A$3</xm:f>
          </x14:formula1>
          <xm:sqref>F129:F140 D143:L143 I11:O12</xm:sqref>
        </x14:dataValidation>
        <x14:dataValidation type="list" allowBlank="1" showInputMessage="1" showErrorMessage="1" prompt="下拉選擇" xr:uid="{00000000-0002-0000-0000-000004000000}">
          <x14:formula1>
            <xm:f>下拉清單!$B$2:$B$115</xm:f>
          </x14:formula1>
          <xm:sqref>H65 H75 E75 G140 G138 G136 G134 G132 G130 L49 L47 L45 I51 I49 I47 I45 L41:M41 F67 I31:J31 I33:J33 I35:J35 I37:J37 I39:J39 I41:J41 L31:M31 L33:M33 L35:M35 L37:M37 L39:M39 L51 H67 F63 F65 H63 E10</xm:sqref>
        </x14:dataValidation>
        <x14:dataValidation type="list" allowBlank="1" showInputMessage="1" showErrorMessage="1" prompt="下拉選擇" xr:uid="{00000000-0002-0000-0000-000005000000}">
          <x14:formula1>
            <xm:f>下拉清單!$C$2:$C$13</xm:f>
          </x14:formula1>
          <xm:sqref>G67 I75 F75 H140 H138 H136 H134 H132 H130 M49 M47 M45 J51 J49 J47 J45 N41 K115 K31 K33 K35 K37 K39 K41 N31 N33 N35 N37 N39 M51 G63 G65 I67 I65 I63 F10</xm:sqref>
        </x14:dataValidation>
        <x14:dataValidation type="list" allowBlank="1" showInputMessage="1" showErrorMessage="1" prompt="下拉選擇" xr:uid="{00000000-0002-0000-0000-000006000000}">
          <x14:formula1>
            <xm:f>下拉清單!$D$2:$D$32</xm:f>
          </x14:formula1>
          <xm:sqref>N51 J75 G75 I140 I138 I136 I134 I132 I130 N49 N47 N45 K51 K49 K47 K45 L115 G10</xm:sqref>
        </x14:dataValidation>
        <x14:dataValidation type="list" allowBlank="1" showInputMessage="1" showErrorMessage="1" prompt="下拉選擇" xr:uid="{00000000-0002-0000-0000-000007000000}">
          <x14:formula1>
            <xm:f>下拉清單!$E$2:$E$249</xm:f>
          </x14:formula1>
          <xm:sqref>C13:C14</xm:sqref>
        </x14:dataValidation>
        <x14:dataValidation type="list" allowBlank="1" showInputMessage="1" showErrorMessage="1" prompt="下拉選擇" xr:uid="{00000000-0002-0000-0000-000008000000}">
          <x14:formula1>
            <xm:f>下拉清單!$F$2:$F$25</xm:f>
          </x14:formula1>
          <xm:sqref>E13:G14</xm:sqref>
        </x14:dataValidation>
        <x14:dataValidation type="list" allowBlank="1" showInputMessage="1" showErrorMessage="1" prompt="下拉選擇" xr:uid="{00000000-0002-0000-0000-000009000000}">
          <x14:formula1>
            <xm:f>下拉清單!$I$2:$I$4</xm:f>
          </x14:formula1>
          <xm:sqref>O30:O41 D116:D117</xm:sqref>
        </x14:dataValidation>
        <x14:dataValidation type="list" allowBlank="1" showInputMessage="1" showErrorMessage="1" prompt="下拉選擇" xr:uid="{00000000-0002-0000-0000-00000A000000}">
          <x14:formula1>
            <xm:f>下拉清單!$J$2:$J$3</xm:f>
          </x14:formula1>
          <xm:sqref>C52:C56</xm:sqref>
        </x14:dataValidation>
        <x14:dataValidation type="list" allowBlank="1" showInputMessage="1" showErrorMessage="1" prompt="下拉選擇" xr:uid="{00000000-0002-0000-0000-00000B000000}">
          <x14:formula1>
            <xm:f>下拉清單!$K$2:$K$7</xm:f>
          </x14:formula1>
          <xm:sqref>C111:D112</xm:sqref>
        </x14:dataValidation>
        <x14:dataValidation type="list" allowBlank="1" showInputMessage="1" showErrorMessage="1" prompt="下拉選擇" xr:uid="{00000000-0002-0000-0000-00000C000000}">
          <x14:formula1>
            <xm:f>下拉清單!$M$2:$M$6</xm:f>
          </x14:formula1>
          <xm:sqref>F111:L112</xm:sqref>
        </x14:dataValidation>
        <x14:dataValidation type="list" allowBlank="1" showInputMessage="1" showErrorMessage="1" prompt="下拉選擇" xr:uid="{00000000-0002-0000-0000-00000D000000}">
          <x14:formula1>
            <xm:f>下拉清單!$H$2:$H$4</xm:f>
          </x14:formula1>
          <xm:sqref>H30:H41</xm:sqref>
        </x14:dataValidation>
        <x14:dataValidation type="list" allowBlank="1" showInputMessage="1" showErrorMessage="1" prompt="下拉選擇" xr:uid="{00000000-0002-0000-0000-00000E000000}">
          <x14:formula1>
            <xm:f>下拉清單!$N$2:$N$5</xm:f>
          </x14:formula1>
          <xm:sqref>C113:D115</xm:sqref>
        </x14:dataValidation>
        <x14:dataValidation type="list" allowBlank="1" showInputMessage="1" showErrorMessage="1" prompt="下拉選擇" xr:uid="{00000000-0002-0000-0000-00000F000000}">
          <x14:formula1>
            <xm:f>下拉清單!$P$2:$P$6</xm:f>
          </x14:formula1>
          <xm:sqref>F113:I115</xm:sqref>
        </x14:dataValidation>
        <x14:dataValidation type="list" allowBlank="1" showInputMessage="1" showErrorMessage="1" prompt="下拉選擇" xr:uid="{00000000-0002-0000-0000-000010000000}">
          <x14:formula1>
            <xm:f>下拉清單!$B$65:$B$115</xm:f>
          </x14:formula1>
          <xm:sqref>J115</xm:sqref>
        </x14:dataValidation>
        <x14:dataValidation type="list" allowBlank="1" showInputMessage="1" showErrorMessage="1" prompt="下拉選擇" xr:uid="{00000000-0002-0000-0000-000011000000}">
          <x14:formula1>
            <xm:f>下拉清單!$Q$2:$Q$5</xm:f>
          </x14:formula1>
          <xm:sqref>D118:L118</xm:sqref>
        </x14:dataValidation>
        <x14:dataValidation type="list" allowBlank="1" showInputMessage="1" showErrorMessage="1" prompt="下拉選擇" xr:uid="{00000000-0002-0000-0000-000012000000}">
          <x14:formula1>
            <xm:f>下拉清單!$T$3:$T$15</xm:f>
          </x14:formula1>
          <xm:sqref>D142:L142</xm:sqref>
        </x14:dataValidation>
        <x14:dataValidation type="list" allowBlank="1" showInputMessage="1" showErrorMessage="1" prompt="下拉選擇" xr:uid="{00000000-0002-0000-0000-000013000000}">
          <x14:formula1>
            <xm:f>下拉清單!$V$2:$V$8</xm:f>
          </x14:formula1>
          <xm:sqref>D97</xm:sqref>
        </x14:dataValidation>
        <x14:dataValidation type="list" allowBlank="1" showInputMessage="1" showErrorMessage="1" prompt="下拉選擇" xr:uid="{00000000-0002-0000-0000-000014000000}">
          <x14:formula1>
            <xm:f>下拉清單!$R$2:$R$15</xm:f>
          </x14:formula1>
          <xm:sqref>B129:B140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sheetPr>
  <dimension ref="A1:I12"/>
  <sheetViews>
    <sheetView showGridLines="0" workbookViewId="0">
      <pane ySplit="4" topLeftCell="A5" activePane="bottomLeft" state="frozen"/>
      <selection pane="bottomLeft" activeCell="R1" sqref="R1"/>
    </sheetView>
  </sheetViews>
  <sheetFormatPr defaultColWidth="8" defaultRowHeight="15" customHeight="1"/>
  <cols>
    <col min="1" max="1" width="9.375" style="17" customWidth="1"/>
    <col min="2" max="2" width="17.75" style="17" customWidth="1"/>
    <col min="3" max="3" width="20.125" style="17" customWidth="1"/>
    <col min="4" max="4" width="14.375" style="17" customWidth="1"/>
    <col min="5" max="5" width="13.125" style="17" customWidth="1"/>
    <col min="6" max="6" width="16.375" style="17" customWidth="1"/>
    <col min="7" max="16384" width="8" style="17"/>
  </cols>
  <sheetData>
    <row r="1" spans="1:9" ht="20.25">
      <c r="A1" s="5" t="s">
        <v>1579</v>
      </c>
      <c r="B1" s="16"/>
      <c r="C1" s="16"/>
      <c r="D1" s="16"/>
      <c r="E1" s="16"/>
      <c r="F1" s="16"/>
    </row>
    <row r="2" spans="1:9" ht="13.5" hidden="1">
      <c r="A2" s="16" t="s">
        <v>1382</v>
      </c>
      <c r="B2" s="8" t="s">
        <v>1580</v>
      </c>
      <c r="C2" s="8" t="s">
        <v>1581</v>
      </c>
      <c r="D2" s="6" t="s">
        <v>1582</v>
      </c>
      <c r="E2" s="6" t="s">
        <v>1583</v>
      </c>
      <c r="F2" s="6" t="s">
        <v>1471</v>
      </c>
    </row>
    <row r="3" spans="1:9" ht="23.25" customHeight="1">
      <c r="A3" s="16" t="s">
        <v>1472</v>
      </c>
      <c r="B3" s="8" t="s">
        <v>1584</v>
      </c>
      <c r="C3" s="8" t="s">
        <v>1585</v>
      </c>
      <c r="D3" s="18" t="s">
        <v>1586</v>
      </c>
      <c r="E3" s="18" t="s">
        <v>74</v>
      </c>
      <c r="F3" s="6" t="s">
        <v>75</v>
      </c>
    </row>
    <row r="4" spans="1:9" ht="23.25" customHeight="1">
      <c r="A4" s="6" t="s">
        <v>1546</v>
      </c>
      <c r="B4" s="6"/>
      <c r="C4" s="6"/>
      <c r="D4" s="72"/>
      <c r="E4" s="72"/>
      <c r="F4" s="6"/>
    </row>
    <row r="5" spans="1:9" ht="24.75" customHeight="1">
      <c r="A5" s="70" t="str">
        <f>IF(履歷總表!$C$44="","",'HUM0020100'!$A$5)</f>
        <v/>
      </c>
      <c r="B5" s="70" t="str">
        <f>IF(履歷總表!$E$44="","",履歷總表!$E$44)</f>
        <v/>
      </c>
      <c r="C5" s="70" t="str">
        <f>IF(履歷總表!$C$44="","",履歷總表!$C$44)</f>
        <v/>
      </c>
      <c r="D5" s="70" t="str">
        <f>IF($A$5&lt;&gt;"",履歷總表!$I$45&amp;履歷總表!$J$45&amp;履歷總表!$K$45,"")</f>
        <v/>
      </c>
      <c r="E5" s="70" t="str">
        <f>IF($A$5&lt;&gt;"",履歷總表!$L$45&amp;履歷總表!$M$45&amp;履歷總表!$N$45,"")</f>
        <v/>
      </c>
      <c r="F5" s="70" t="str">
        <f>IF(履歷總表!$O$44="","",履歷總表!$O$44)</f>
        <v/>
      </c>
      <c r="I5"/>
    </row>
    <row r="6" spans="1:9" ht="24.75" customHeight="1">
      <c r="A6" s="70" t="str">
        <f>IF(履歷總表!$C$46="","",'HUM0020100'!$A$5)</f>
        <v/>
      </c>
      <c r="B6" s="70" t="str">
        <f>IF(履歷總表!$E$46="","",履歷總表!$E$46)</f>
        <v/>
      </c>
      <c r="C6" s="70" t="str">
        <f>IF(履歷總表!$C$46="","",履歷總表!$C$46)</f>
        <v/>
      </c>
      <c r="D6" s="70" t="str">
        <f>IF($A$5&lt;&gt;"",履歷總表!$I$47&amp;履歷總表!$J$47&amp;履歷總表!$K$47,"")</f>
        <v/>
      </c>
      <c r="E6" s="70" t="str">
        <f>IF($A$5&lt;&gt;"",履歷總表!$L$47&amp;履歷總表!$M$47&amp;履歷總表!$N$47,"")</f>
        <v/>
      </c>
      <c r="F6" s="70" t="str">
        <f>IF(履歷總表!$O$46="","",履歷總表!$O$46)</f>
        <v/>
      </c>
    </row>
    <row r="7" spans="1:9" ht="24.75" customHeight="1">
      <c r="A7" s="70" t="str">
        <f>IF(履歷總表!$C$48="","",'HUM0020100'!$A$5)</f>
        <v/>
      </c>
      <c r="B7" s="70" t="str">
        <f>IF(履歷總表!$E$48="","",履歷總表!$E$48)</f>
        <v/>
      </c>
      <c r="C7" s="70" t="str">
        <f>IF(履歷總表!$C$48="","",履歷總表!$C$48)</f>
        <v/>
      </c>
      <c r="D7" s="70" t="str">
        <f>IF($A$5&lt;&gt;"",履歷總表!$I$49&amp;履歷總表!$J$49&amp;履歷總表!$K$49,"")</f>
        <v/>
      </c>
      <c r="E7" s="70" t="str">
        <f>IF($A$5&lt;&gt;"",履歷總表!$L$49&amp;履歷總表!$M$49&amp;履歷總表!$N$49,"")</f>
        <v/>
      </c>
      <c r="F7" s="70" t="str">
        <f>IF(履歷總表!$O$48="","",履歷總表!$O$48)</f>
        <v/>
      </c>
    </row>
    <row r="8" spans="1:9" ht="24.75" customHeight="1" thickBot="1">
      <c r="A8" s="83" t="str">
        <f>IF(履歷總表!$C$50="","",'HUM0020100'!$A$5)</f>
        <v/>
      </c>
      <c r="B8" s="83" t="str">
        <f>IF(履歷總表!$E$50="","",履歷總表!$E$50)</f>
        <v/>
      </c>
      <c r="C8" s="83" t="str">
        <f>IF(履歷總表!$C$50="","",履歷總表!$C$50)</f>
        <v/>
      </c>
      <c r="D8" s="83" t="str">
        <f>IF($A$5&lt;&gt;"",履歷總表!$I$51&amp;履歷總表!$J$51&amp;履歷總表!$K$51,"")</f>
        <v/>
      </c>
      <c r="E8" s="83" t="str">
        <f>IF($A$5&lt;&gt;"",履歷總表!$L$51&amp;履歷總表!$M$51&amp;履歷總表!$N$51,"")</f>
        <v/>
      </c>
      <c r="F8" s="83" t="str">
        <f>IF(履歷總表!$O$50="","",履歷總表!$O$50)</f>
        <v/>
      </c>
    </row>
    <row r="9" spans="1:9" ht="24.75" customHeight="1" thickTop="1">
      <c r="A9" s="84" t="str">
        <f>IF(履歷總表!$C$52="","",'HUM0020100'!$A$5)</f>
        <v/>
      </c>
      <c r="B9" s="84" t="str">
        <f>IF(履歷總表!$C$52="","","Driving license01")</f>
        <v/>
      </c>
      <c r="C9" s="84" t="str">
        <f>IF(履歷總表!$C$52="","","職業大貨車駕照")</f>
        <v/>
      </c>
      <c r="D9" s="85"/>
      <c r="E9" s="85"/>
      <c r="F9" s="85"/>
    </row>
    <row r="10" spans="1:9" ht="24.75" customHeight="1">
      <c r="A10" s="70" t="str">
        <f>IF(履歷總表!$C$53="","",'HUM0020100'!$A$5)</f>
        <v/>
      </c>
      <c r="B10" s="70" t="str">
        <f>IF(履歷總表!$C$53="","","Driving license02")</f>
        <v/>
      </c>
      <c r="C10" s="70" t="str">
        <f>IF(履歷總表!$C$53="","","職業小型車駕照")</f>
        <v/>
      </c>
      <c r="D10" s="73"/>
      <c r="E10" s="73"/>
      <c r="F10" s="73"/>
    </row>
    <row r="11" spans="1:9" ht="24.75" customHeight="1">
      <c r="A11" s="70" t="str">
        <f>IF(履歷總表!$C$54="","",'HUM0020100'!$A$5)</f>
        <v/>
      </c>
      <c r="B11" s="70" t="str">
        <f>IF(履歷總表!$C$54="","","Driving license03")</f>
        <v/>
      </c>
      <c r="C11" s="70" t="str">
        <f>IF(履歷總表!$C$54="","","普通小客車駕照")</f>
        <v/>
      </c>
      <c r="D11" s="73"/>
      <c r="E11" s="73"/>
      <c r="F11" s="73"/>
    </row>
    <row r="12" spans="1:9" ht="24.75" customHeight="1">
      <c r="A12" s="70" t="str">
        <f>IF(履歷總表!$C$55="","",'HUM0020100'!$A$5)</f>
        <v/>
      </c>
      <c r="B12" s="70" t="str">
        <f>IF(履歷總表!$C$55="","","Driving license04")</f>
        <v/>
      </c>
      <c r="C12" s="70" t="str">
        <f>IF(履歷總表!$C$55="","","機車")</f>
        <v/>
      </c>
      <c r="D12" s="73"/>
      <c r="E12" s="73"/>
      <c r="F12" s="73"/>
    </row>
  </sheetData>
  <sheetProtection algorithmName="SHA-512" hashValue="sOWv4kQjJUdllS4PdQAEaLsGSN6il+hMVeOFxN9L0ySXws8RCg2GImxxlgQIFNLJfWo20aUlVtgUzWbS1opEKQ==" saltValue="wA9AlIpbEOoLk84NInfLaA==" spinCount="100000" sheet="1" objects="1" scenarios="1" selectLockedCells="1"/>
  <phoneticPr fontId="2" type="noConversion"/>
  <pageMargins left="0.75" right="0.75" top="1" bottom="1" header="0.5" footer="0.5"/>
  <pageSetup paperSize="9" orientation="portrait" horizontalDpi="0"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sheetPr>
  <dimension ref="A1:I12"/>
  <sheetViews>
    <sheetView showGridLines="0" workbookViewId="0">
      <pane ySplit="4" topLeftCell="A5" activePane="bottomLeft" state="frozen"/>
      <selection pane="bottomLeft" activeCell="L1" sqref="L1"/>
    </sheetView>
  </sheetViews>
  <sheetFormatPr defaultColWidth="8" defaultRowHeight="15" customHeight="1"/>
  <cols>
    <col min="1" max="1" width="9.375" style="17" customWidth="1"/>
    <col min="2" max="2" width="29.125" style="17" customWidth="1"/>
    <col min="3" max="3" width="28.125" style="17" customWidth="1"/>
    <col min="4" max="4" width="9.875" style="17" customWidth="1"/>
    <col min="5" max="5" width="10.125" style="7" customWidth="1"/>
    <col min="6" max="6" width="10.75" style="17" customWidth="1"/>
    <col min="7" max="7" width="9.375" style="17" customWidth="1"/>
    <col min="8" max="8" width="31.5" style="17" bestFit="1" customWidth="1"/>
    <col min="9" max="16384" width="8" style="17"/>
  </cols>
  <sheetData>
    <row r="1" spans="1:9" ht="27" customHeight="1">
      <c r="A1" s="5" t="s">
        <v>1587</v>
      </c>
      <c r="B1" s="16"/>
      <c r="C1" s="16"/>
      <c r="D1" s="16"/>
      <c r="E1" s="6"/>
      <c r="F1" s="16"/>
      <c r="G1" s="16"/>
      <c r="H1" s="16"/>
    </row>
    <row r="2" spans="1:9" ht="15" hidden="1" customHeight="1">
      <c r="A2" s="16" t="s">
        <v>1382</v>
      </c>
      <c r="B2" s="8" t="s">
        <v>1588</v>
      </c>
      <c r="C2" s="8" t="s">
        <v>1589</v>
      </c>
      <c r="D2" s="6" t="s">
        <v>1590</v>
      </c>
      <c r="E2" s="6" t="s">
        <v>1591</v>
      </c>
      <c r="F2" s="6" t="s">
        <v>1568</v>
      </c>
      <c r="G2" s="6" t="s">
        <v>1569</v>
      </c>
      <c r="H2" s="6" t="s">
        <v>1471</v>
      </c>
    </row>
    <row r="3" spans="1:9" ht="19.5" customHeight="1">
      <c r="A3" s="16" t="s">
        <v>1472</v>
      </c>
      <c r="B3" s="8" t="s">
        <v>1592</v>
      </c>
      <c r="C3" s="8" t="s">
        <v>93</v>
      </c>
      <c r="D3" s="6" t="s">
        <v>1593</v>
      </c>
      <c r="E3" s="6" t="s">
        <v>99</v>
      </c>
      <c r="F3" s="18" t="s">
        <v>1576</v>
      </c>
      <c r="G3" s="18" t="s">
        <v>1577</v>
      </c>
      <c r="H3" s="6" t="s">
        <v>75</v>
      </c>
    </row>
    <row r="4" spans="1:9" s="71" customFormat="1" ht="21.75" customHeight="1">
      <c r="A4" s="57" t="s">
        <v>1546</v>
      </c>
      <c r="B4" s="57"/>
      <c r="C4" s="57"/>
      <c r="D4" s="57"/>
      <c r="E4" s="57"/>
      <c r="F4" s="59" t="s">
        <v>1594</v>
      </c>
      <c r="G4" s="59" t="s">
        <v>1594</v>
      </c>
      <c r="H4" s="57"/>
    </row>
    <row r="5" spans="1:9" ht="24.75" customHeight="1">
      <c r="A5" s="70" t="str">
        <f>IF(履歷總表!$B$62="","",'HUM0020100'!$A$5)</f>
        <v/>
      </c>
      <c r="B5" s="70" t="str">
        <f>IF(履歷總表!$B$62="","",履歷總表!$B$62)</f>
        <v/>
      </c>
      <c r="C5" s="70" t="str">
        <f>IF(履歷總表!$B$62="","",履歷總表!$C$62)</f>
        <v/>
      </c>
      <c r="D5" s="88"/>
      <c r="E5" s="70" t="str">
        <f>IF(履歷總表!$B$62="","",履歷總表!$E$63)</f>
        <v/>
      </c>
      <c r="F5" s="70" t="str">
        <f>IF($A$5&lt;&gt;"",履歷總表!$F$63&amp;履歷總表!$G$63,"")</f>
        <v/>
      </c>
      <c r="G5" s="70" t="str">
        <f>IF($A$5&lt;&gt;"",履歷總表!$H$63&amp;履歷總表!$I$63,"")</f>
        <v/>
      </c>
      <c r="H5" s="70" t="str">
        <f>IF(履歷總表!$B$62="","",IF(履歷總表!$J$62="","","離職原因："&amp;履歷總表!$J$62))
&amp;IF(AND(履歷總表!$J$62&lt;&gt;"",履歷總表!$M$62&lt;&gt;""),"／",IF(AND(履歷總表!$J$62="",履歷總表!$M$62&lt;&gt;""),"",IF(AND(履歷總表!$J$62&lt;&gt;"",履歷總表!$M$62&lt;&gt;""),"","")))
&amp;IF(履歷總表!$B$62="","",IF(履歷總表!$M$62="","","備註："&amp;履歷總表!$M$62))</f>
        <v/>
      </c>
      <c r="I5" s="89"/>
    </row>
    <row r="6" spans="1:9" ht="24.75" customHeight="1">
      <c r="A6" s="70" t="str">
        <f>IF(履歷總表!$B$64="","",'HUM0020100'!$A$5)</f>
        <v/>
      </c>
      <c r="B6" s="70" t="str">
        <f>IF(履歷總表!$B$64="","",履歷總表!$B$64)</f>
        <v/>
      </c>
      <c r="C6" s="70" t="str">
        <f>IF(履歷總表!$B$64="","",履歷總表!$C$64)</f>
        <v/>
      </c>
      <c r="D6" s="88"/>
      <c r="E6" s="70" t="str">
        <f>IF(履歷總表!$B$64="","",履歷總表!$E$65)</f>
        <v/>
      </c>
      <c r="F6" s="70" t="str">
        <f>IF($A$5&lt;&gt;"",履歷總表!$F$65&amp;履歷總表!$G$65,"")</f>
        <v/>
      </c>
      <c r="G6" s="70" t="str">
        <f>IF($A$5&lt;&gt;"",履歷總表!$H$65&amp;履歷總表!$I$65,"")</f>
        <v/>
      </c>
      <c r="H6" s="70" t="str">
        <f>IF(履歷總表!$B$64="","",IF(履歷總表!$J$64="","","離職原因："&amp;履歷總表!$J$64))
&amp;IF(AND(履歷總表!$J$64&lt;&gt;"",履歷總表!$M$64&lt;&gt;""),"／",IF(AND(履歷總表!$J$64="",履歷總表!$M$64&lt;&gt;""),"",IF(AND(履歷總表!$J$64&lt;&gt;"",履歷總表!$M$64&lt;&gt;""),"","")))
&amp;IF(履歷總表!$B$64="","",IF(履歷總表!$M$64="","","備註："&amp;履歷總表!$M$64))</f>
        <v/>
      </c>
    </row>
    <row r="7" spans="1:9" ht="24.75" customHeight="1">
      <c r="A7" s="70" t="str">
        <f>IF(履歷總表!$B$66="","",'HUM0020100'!$A$5)</f>
        <v/>
      </c>
      <c r="B7" s="70" t="str">
        <f>IF(履歷總表!$B$66="","",履歷總表!$B$66)</f>
        <v/>
      </c>
      <c r="C7" s="70" t="str">
        <f>IF(履歷總表!$B$66="","",履歷總表!$C$66)</f>
        <v/>
      </c>
      <c r="D7" s="88"/>
      <c r="E7" s="70" t="str">
        <f>IF(履歷總表!$B$66="","",履歷總表!$E$67)</f>
        <v/>
      </c>
      <c r="F7" s="70" t="str">
        <f>IF($A$5&lt;&gt;"",履歷總表!$F$67&amp;履歷總表!$G$67,"")</f>
        <v/>
      </c>
      <c r="G7" s="70" t="str">
        <f>IF($A$5&lt;&gt;"",履歷總表!$H$67&amp;履歷總表!$I$67,"")</f>
        <v/>
      </c>
      <c r="H7" s="70" t="str">
        <f>IF(履歷總表!$B$66="","",IF(履歷總表!$J$66="","","離職原因："&amp;履歷總表!$J$66))
&amp;IF(AND(履歷總表!$J$66&lt;&gt;"",履歷總表!$M$66&lt;&gt;""),"／",IF(AND(履歷總表!$J$66="",履歷總表!$M$66&lt;&gt;""),"",IF(AND(履歷總表!$J$66&lt;&gt;"",履歷總表!$M$66&lt;&gt;""),"","")))
&amp;IF(履歷總表!$B$66="","",IF(履歷總表!$M$66="","","備註："&amp;履歷總表!$M$66))</f>
        <v/>
      </c>
    </row>
    <row r="12" spans="1:9" ht="15" customHeight="1">
      <c r="H12" s="90" t="str">
        <f>IF(AND(履歷總表!J62&lt;&gt;"",履歷總表!M62&lt;&gt;""),"／",IF(AND(履歷總表!J62="",履歷總表!M62&lt;&gt;""),"",IF(AND(履歷總表!J62&lt;&gt;"",履歷總表!M62&lt;&gt;""),"","")))</f>
        <v/>
      </c>
    </row>
  </sheetData>
  <sheetProtection algorithmName="SHA-512" hashValue="zRXPbbVeL5A2jNKFRLW1HYEWDOwkrCFkCZayDvSL3F1hRQM3A0mLmsXHiHveU3Up2dZOK8MPbkjosX+k7Yzdpg==" saltValue="gJU2MB2NldUHzdtiavh/zA==" spinCount="100000" sheet="1" objects="1" scenarios="1" selectLockedCells="1"/>
  <phoneticPr fontId="2" type="noConversion"/>
  <pageMargins left="0.75" right="0.75" top="1" bottom="1" header="0.5" footer="0.5"/>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sheetPr>
  <dimension ref="A1:P10"/>
  <sheetViews>
    <sheetView showGridLines="0" workbookViewId="0">
      <pane ySplit="4" topLeftCell="A5" activePane="bottomLeft" state="frozen"/>
      <selection pane="bottomLeft" activeCell="Q1" sqref="Q1"/>
    </sheetView>
  </sheetViews>
  <sheetFormatPr defaultColWidth="8" defaultRowHeight="15" customHeight="1"/>
  <cols>
    <col min="1" max="1" width="9.375" style="101" customWidth="1"/>
    <col min="2" max="2" width="12.375" style="101" customWidth="1"/>
    <col min="3" max="3" width="9.125" style="101" customWidth="1"/>
    <col min="4" max="4" width="12.5" style="101" customWidth="1"/>
    <col min="5" max="5" width="15.625" style="101" customWidth="1"/>
    <col min="6" max="6" width="16.625" style="101" customWidth="1"/>
    <col min="7" max="7" width="20.625" style="101" customWidth="1"/>
    <col min="8" max="8" width="20.625" style="101" bestFit="1" customWidth="1"/>
    <col min="9" max="9" width="16.875" style="101" bestFit="1" customWidth="1"/>
    <col min="10" max="10" width="8" style="101" bestFit="1" customWidth="1"/>
    <col min="11" max="12" width="10.125" style="101" bestFit="1" customWidth="1"/>
    <col min="13" max="13" width="8.375" style="101" bestFit="1" customWidth="1"/>
    <col min="14" max="14" width="17.125" style="101" bestFit="1" customWidth="1"/>
    <col min="15" max="15" width="11.625" style="101" bestFit="1" customWidth="1"/>
    <col min="16" max="16" width="15" style="101" bestFit="1" customWidth="1"/>
    <col min="17" max="17" width="11.875" style="101" customWidth="1"/>
    <col min="18" max="16384" width="8" style="101"/>
  </cols>
  <sheetData>
    <row r="1" spans="1:16" ht="20.25">
      <c r="A1" s="5" t="s">
        <v>1595</v>
      </c>
      <c r="B1" s="93"/>
      <c r="C1" s="93"/>
      <c r="D1" s="93"/>
      <c r="E1" s="93"/>
      <c r="F1" s="93"/>
      <c r="G1" s="93"/>
      <c r="H1" s="93"/>
      <c r="I1" s="93"/>
      <c r="J1" s="93"/>
      <c r="K1" s="93"/>
      <c r="L1" s="93"/>
      <c r="M1" s="93"/>
      <c r="N1" s="93"/>
      <c r="O1" s="93"/>
      <c r="P1" s="93"/>
    </row>
    <row r="2" spans="1:16" ht="17.25" hidden="1" customHeight="1">
      <c r="A2" s="93" t="s">
        <v>1382</v>
      </c>
      <c r="B2" s="93" t="s">
        <v>1596</v>
      </c>
      <c r="C2" s="93" t="s">
        <v>1597</v>
      </c>
      <c r="D2" s="93" t="s">
        <v>1394</v>
      </c>
      <c r="E2" s="93" t="s">
        <v>1598</v>
      </c>
      <c r="F2" s="93" t="s">
        <v>1599</v>
      </c>
      <c r="G2" s="93" t="s">
        <v>1471</v>
      </c>
      <c r="H2" s="93" t="s">
        <v>1600</v>
      </c>
      <c r="I2" s="93" t="s">
        <v>1601</v>
      </c>
      <c r="J2" s="93" t="s">
        <v>1602</v>
      </c>
      <c r="K2" s="93" t="s">
        <v>1603</v>
      </c>
      <c r="L2" s="93" t="s">
        <v>1604</v>
      </c>
      <c r="M2" s="93" t="s">
        <v>1605</v>
      </c>
      <c r="N2" s="93" t="s">
        <v>1606</v>
      </c>
      <c r="O2" s="93" t="s">
        <v>1607</v>
      </c>
      <c r="P2" s="93" t="s">
        <v>1608</v>
      </c>
    </row>
    <row r="3" spans="1:16" s="106" customFormat="1" ht="23.25" customHeight="1">
      <c r="A3" s="104" t="s">
        <v>1472</v>
      </c>
      <c r="B3" s="104" t="s">
        <v>134</v>
      </c>
      <c r="C3" s="104" t="s">
        <v>28</v>
      </c>
      <c r="D3" s="105" t="s">
        <v>18</v>
      </c>
      <c r="E3" s="104" t="s">
        <v>1609</v>
      </c>
      <c r="F3" s="104" t="s">
        <v>1610</v>
      </c>
      <c r="G3" s="104" t="s">
        <v>75</v>
      </c>
      <c r="H3" s="104" t="s">
        <v>1611</v>
      </c>
      <c r="I3" s="104" t="s">
        <v>1612</v>
      </c>
      <c r="J3" s="104" t="s">
        <v>46</v>
      </c>
      <c r="K3" s="104" t="s">
        <v>1613</v>
      </c>
      <c r="L3" s="104" t="s">
        <v>1614</v>
      </c>
      <c r="M3" s="104" t="s">
        <v>1615</v>
      </c>
      <c r="N3" s="104" t="s">
        <v>1616</v>
      </c>
      <c r="O3" s="104" t="s">
        <v>1617</v>
      </c>
      <c r="P3" s="105" t="s">
        <v>1618</v>
      </c>
    </row>
    <row r="4" spans="1:16" s="102" customFormat="1" ht="138.75" customHeight="1">
      <c r="A4" s="98" t="s">
        <v>1546</v>
      </c>
      <c r="B4" s="98"/>
      <c r="C4" s="99" t="s">
        <v>1555</v>
      </c>
      <c r="D4" s="100"/>
      <c r="E4" s="98"/>
      <c r="F4" s="99" t="s">
        <v>1619</v>
      </c>
      <c r="G4" s="98" t="s">
        <v>1620</v>
      </c>
      <c r="H4" s="98"/>
      <c r="I4" s="99" t="s">
        <v>1558</v>
      </c>
      <c r="J4" s="98"/>
      <c r="K4" s="98"/>
      <c r="L4" s="98"/>
      <c r="M4" s="98"/>
      <c r="N4" s="98"/>
      <c r="O4" s="98"/>
      <c r="P4" s="100"/>
    </row>
    <row r="5" spans="1:16" ht="15" customHeight="1">
      <c r="A5" s="70" t="str">
        <f>IF(履歷總表!$C$129="","",'HUM0020100'!$A$5)</f>
        <v/>
      </c>
      <c r="B5" s="70" t="str">
        <f>IF(履歷總表!$C$129="","",履歷總表!$C$129)</f>
        <v/>
      </c>
      <c r="C5" s="70" t="str">
        <f>IF(履歷總表!$F$129="","",IF(履歷總表!$F$129="男 - Male",0,1))</f>
        <v/>
      </c>
      <c r="D5" s="74" t="str">
        <f>履歷總表!$G$130&amp;履歷總表!$H$130&amp;履歷總表!$I$130</f>
        <v/>
      </c>
      <c r="E5" s="70" t="str">
        <f>IF(履歷總表!$J$129="","",履歷總表!$J$129)</f>
        <v/>
      </c>
      <c r="F5" s="70" t="e">
        <f>IF(履歷總表!$B$129="　","",VLOOKUP(履歷總表!$B$129,下拉清單!$R$2:$S$19,2,FALSE))</f>
        <v>#N/A</v>
      </c>
      <c r="G5" s="70" t="str">
        <f>IF(履歷總表!$D$129="","",履歷總表!$D$129)</f>
        <v/>
      </c>
      <c r="H5" s="103"/>
      <c r="I5" s="103"/>
      <c r="J5" s="103"/>
      <c r="K5" s="103"/>
      <c r="L5" s="103"/>
      <c r="M5" s="103"/>
      <c r="N5" s="103"/>
      <c r="O5" s="103"/>
      <c r="P5" s="103"/>
    </row>
    <row r="6" spans="1:16" ht="15" customHeight="1">
      <c r="A6" s="70" t="str">
        <f>IF(履歷總表!$C$131="","",'HUM0020100'!$A$5)</f>
        <v/>
      </c>
      <c r="B6" s="70" t="str">
        <f>IF(履歷總表!$C$131="","",履歷總表!$C$131)</f>
        <v/>
      </c>
      <c r="C6" s="70" t="str">
        <f>IF(履歷總表!$F$131="","",IF(履歷總表!$F$131="男 - Male",0,1))</f>
        <v/>
      </c>
      <c r="D6" s="74" t="str">
        <f>履歷總表!$G$132&amp;履歷總表!$H$132&amp;履歷總表!$I$132</f>
        <v/>
      </c>
      <c r="E6" s="70" t="str">
        <f>IF(履歷總表!$J$131="","",履歷總表!$J$131)</f>
        <v/>
      </c>
      <c r="F6" s="70" t="e">
        <f>IF(履歷總表!$B$131="　","",VLOOKUP(履歷總表!$B$131,下拉清單!$R$2:$S$19,2,FALSE))</f>
        <v>#N/A</v>
      </c>
      <c r="G6" s="70" t="str">
        <f>IF(履歷總表!$D$131="","",履歷總表!$D$131)</f>
        <v/>
      </c>
      <c r="H6" s="103"/>
      <c r="I6" s="103"/>
      <c r="J6" s="103"/>
      <c r="K6" s="103"/>
      <c r="L6" s="103"/>
      <c r="M6" s="103"/>
      <c r="N6" s="103"/>
      <c r="O6" s="103"/>
      <c r="P6" s="103"/>
    </row>
    <row r="7" spans="1:16" ht="15" customHeight="1">
      <c r="A7" s="70" t="str">
        <f>IF(履歷總表!$C$133="","",'HUM0020100'!$A$5)</f>
        <v/>
      </c>
      <c r="B7" s="70" t="str">
        <f>IF(履歷總表!$C$133="","",履歷總表!$C$133)</f>
        <v/>
      </c>
      <c r="C7" s="70" t="str">
        <f>IF(履歷總表!$F$133="","",IF(履歷總表!$F$133="男 - Male",0,1))</f>
        <v/>
      </c>
      <c r="D7" s="74" t="str">
        <f>履歷總表!$G$134&amp;履歷總表!$H$134&amp;履歷總表!$I$134</f>
        <v/>
      </c>
      <c r="E7" s="70" t="str">
        <f>IF(履歷總表!$J$133="","",履歷總表!$J$133)</f>
        <v/>
      </c>
      <c r="F7" s="70" t="e">
        <f>IF(履歷總表!$B$133="　","",VLOOKUP(履歷總表!$B$133,下拉清單!$R$2:$S$19,2,FALSE))</f>
        <v>#N/A</v>
      </c>
      <c r="G7" s="70" t="str">
        <f>IF(履歷總表!$D$133="","",履歷總表!$D$133)</f>
        <v/>
      </c>
      <c r="H7" s="103"/>
      <c r="I7" s="103"/>
      <c r="J7" s="103"/>
      <c r="K7" s="103"/>
      <c r="L7" s="103"/>
      <c r="M7" s="103"/>
      <c r="N7" s="103"/>
      <c r="O7" s="103"/>
      <c r="P7" s="103"/>
    </row>
    <row r="8" spans="1:16" ht="15" customHeight="1">
      <c r="A8" s="70" t="str">
        <f>IF(履歷總表!$C$135="","",'HUM0020100'!$A$5)</f>
        <v/>
      </c>
      <c r="B8" s="70" t="str">
        <f>IF(履歷總表!$C$135="","",履歷總表!$C$135)</f>
        <v/>
      </c>
      <c r="C8" s="70" t="str">
        <f>IF(履歷總表!$F$135="","",IF(履歷總表!$F$135="男 - Male",0,1))</f>
        <v/>
      </c>
      <c r="D8" s="74" t="str">
        <f>履歷總表!$G$136&amp;履歷總表!$H$136&amp;履歷總表!$I$136</f>
        <v/>
      </c>
      <c r="E8" s="70" t="str">
        <f>IF(履歷總表!$J$135="","",履歷總表!$J$135)</f>
        <v/>
      </c>
      <c r="F8" s="70" t="e">
        <f>IF(履歷總表!$B$135="　","",VLOOKUP(履歷總表!$B$135,下拉清單!$R$2:$S$19,2,FALSE))</f>
        <v>#N/A</v>
      </c>
      <c r="G8" s="70" t="str">
        <f>IF(履歷總表!$D$135="","",履歷總表!$D$135)</f>
        <v/>
      </c>
      <c r="H8" s="103"/>
      <c r="I8" s="103"/>
      <c r="J8" s="103"/>
      <c r="K8" s="103"/>
      <c r="L8" s="103"/>
      <c r="M8" s="103"/>
      <c r="N8" s="103"/>
      <c r="O8" s="103"/>
      <c r="P8" s="103"/>
    </row>
    <row r="9" spans="1:16" ht="15" customHeight="1">
      <c r="A9" s="70" t="str">
        <f>IF(履歷總表!$C$137="","",'HUM0020100'!$A$5)</f>
        <v/>
      </c>
      <c r="B9" s="70" t="str">
        <f>IF(履歷總表!$C$137="","",履歷總表!$C$137)</f>
        <v/>
      </c>
      <c r="C9" s="70" t="str">
        <f>IF(履歷總表!$F$137="","",IF(履歷總表!$F$137="男 - Male",0,1))</f>
        <v/>
      </c>
      <c r="D9" s="74" t="str">
        <f>履歷總表!$G$138&amp;履歷總表!$H$138&amp;履歷總表!$I$138</f>
        <v/>
      </c>
      <c r="E9" s="70" t="str">
        <f>IF(履歷總表!$J$137="","",履歷總表!$J$137)</f>
        <v/>
      </c>
      <c r="F9" s="70" t="e">
        <f>IF(履歷總表!$B$137="　","",VLOOKUP(履歷總表!$B$137,下拉清單!$R$2:$S$19,2,FALSE))</f>
        <v>#N/A</v>
      </c>
      <c r="G9" s="70" t="str">
        <f>IF(履歷總表!$D$137="","",履歷總表!$D$137)</f>
        <v/>
      </c>
      <c r="H9" s="103"/>
      <c r="I9" s="103"/>
      <c r="J9" s="103"/>
      <c r="K9" s="103"/>
      <c r="L9" s="103"/>
      <c r="M9" s="103"/>
      <c r="N9" s="103"/>
      <c r="O9" s="103"/>
      <c r="P9" s="103"/>
    </row>
    <row r="10" spans="1:16" ht="15" customHeight="1">
      <c r="A10" s="70" t="str">
        <f>IF(履歷總表!$C$139="","",'HUM0020100'!$A$5)</f>
        <v/>
      </c>
      <c r="B10" s="70" t="str">
        <f>IF(履歷總表!$C$139="","",履歷總表!$C$139)</f>
        <v/>
      </c>
      <c r="C10" s="70" t="str">
        <f>IF(履歷總表!$F$139="","",IF(履歷總表!$F$139="男 - Male",0,1))</f>
        <v/>
      </c>
      <c r="D10" s="74" t="str">
        <f>履歷總表!$G$140&amp;履歷總表!$H$140&amp;履歷總表!$I$140</f>
        <v/>
      </c>
      <c r="E10" s="70" t="str">
        <f>IF(履歷總表!$J$139="","",履歷總表!$J$139)</f>
        <v/>
      </c>
      <c r="F10" s="70" t="e">
        <f>IF(履歷總表!$B$139="　","",VLOOKUP(履歷總表!$B$139,下拉清單!$R$2:$S$19,2,FALSE))</f>
        <v>#N/A</v>
      </c>
      <c r="G10" s="70" t="str">
        <f>IF(履歷總表!$D$139="","",履歷總表!$D$139)</f>
        <v/>
      </c>
      <c r="H10" s="103"/>
      <c r="I10" s="103"/>
      <c r="J10" s="103"/>
      <c r="K10" s="103"/>
      <c r="L10" s="103"/>
      <c r="M10" s="103"/>
      <c r="N10" s="103"/>
      <c r="O10" s="103"/>
      <c r="P10" s="103"/>
    </row>
  </sheetData>
  <sheetProtection algorithmName="SHA-512" hashValue="xBTU4b5kIEeRL1I2d8ZN7J8OCxKLdbOvHrvJHZwENwgAI7FrpzqMuvKWATJ3gbjKFVQuvqDCpw0Tv018SrIIig==" saltValue="TX7draAO2GeT20plUcpKeQ==" spinCount="100000" sheet="1" objects="1" scenarios="1" selectLockedCells="1"/>
  <phoneticPr fontId="2" type="noConversion"/>
  <pageMargins left="0.75" right="0.75" top="1" bottom="1" header="0.5" footer="0.5"/>
  <pageSetup paperSize="9" orientation="portrait" horizontalDpi="0"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50"/>
  </sheetPr>
  <dimension ref="A1:Q5"/>
  <sheetViews>
    <sheetView showGridLines="0" workbookViewId="0">
      <pane ySplit="4" topLeftCell="A5" activePane="bottomLeft" state="frozen"/>
      <selection pane="bottomLeft" activeCell="S1" sqref="S1"/>
    </sheetView>
  </sheetViews>
  <sheetFormatPr defaultColWidth="8" defaultRowHeight="15" customHeight="1"/>
  <cols>
    <col min="1" max="1" width="9.375" style="7" customWidth="1"/>
    <col min="2" max="2" width="25" style="7" customWidth="1"/>
    <col min="3" max="3" width="7.25" style="7" customWidth="1"/>
    <col min="4" max="4" width="10.625" style="7" customWidth="1"/>
    <col min="5" max="5" width="9.5" style="7" customWidth="1"/>
    <col min="6" max="6" width="9.625" style="7" customWidth="1"/>
    <col min="7" max="7" width="11.25" style="7" customWidth="1"/>
    <col min="8" max="8" width="11.125" style="7" customWidth="1"/>
    <col min="9" max="9" width="17.75" style="7" customWidth="1"/>
    <col min="10" max="10" width="16" style="7" customWidth="1"/>
    <col min="11" max="11" width="13.25" style="7" customWidth="1"/>
    <col min="12" max="12" width="14.75" style="7" customWidth="1"/>
    <col min="13" max="13" width="16.25" style="7" customWidth="1"/>
    <col min="14" max="14" width="9.375" style="7" customWidth="1"/>
    <col min="15" max="15" width="5.75" style="7" customWidth="1"/>
    <col min="16" max="16" width="16" style="7" customWidth="1"/>
    <col min="17" max="17" width="5.875" style="7" customWidth="1"/>
    <col min="18" max="16384" width="8" style="7"/>
  </cols>
  <sheetData>
    <row r="1" spans="1:17" ht="18.75">
      <c r="A1" s="160" t="s">
        <v>1621</v>
      </c>
      <c r="B1" s="6"/>
      <c r="C1" s="6"/>
      <c r="D1" s="6"/>
      <c r="E1" s="6"/>
      <c r="F1" s="6"/>
      <c r="G1" s="6"/>
      <c r="H1" s="6"/>
      <c r="I1" s="6"/>
      <c r="J1" s="6"/>
      <c r="K1" s="6"/>
      <c r="L1" s="6"/>
      <c r="M1" s="6"/>
      <c r="N1" s="6"/>
      <c r="O1" s="6"/>
      <c r="P1" s="6"/>
      <c r="Q1" s="6"/>
    </row>
    <row r="2" spans="1:17" ht="20.25" hidden="1" customHeight="1">
      <c r="A2" s="6" t="s">
        <v>1382</v>
      </c>
      <c r="B2" s="8" t="s">
        <v>1622</v>
      </c>
      <c r="C2" s="6" t="s">
        <v>1623</v>
      </c>
      <c r="D2" s="8" t="s">
        <v>1624</v>
      </c>
      <c r="E2" s="8" t="s">
        <v>1625</v>
      </c>
      <c r="F2" s="8" t="s">
        <v>1626</v>
      </c>
      <c r="G2" s="6" t="s">
        <v>1627</v>
      </c>
      <c r="H2" s="6" t="s">
        <v>1628</v>
      </c>
      <c r="I2" s="6" t="s">
        <v>1629</v>
      </c>
      <c r="J2" s="6" t="s">
        <v>1630</v>
      </c>
      <c r="K2" s="6" t="s">
        <v>1386</v>
      </c>
      <c r="L2" s="6" t="s">
        <v>1631</v>
      </c>
      <c r="M2" s="8" t="s">
        <v>1632</v>
      </c>
      <c r="N2" s="8" t="s">
        <v>1633</v>
      </c>
      <c r="O2" s="8" t="s">
        <v>1634</v>
      </c>
      <c r="P2" s="6" t="s">
        <v>1635</v>
      </c>
      <c r="Q2" s="6" t="s">
        <v>1471</v>
      </c>
    </row>
    <row r="3" spans="1:17" ht="20.25" customHeight="1">
      <c r="A3" s="9" t="s">
        <v>1472</v>
      </c>
      <c r="B3" s="8" t="s">
        <v>1636</v>
      </c>
      <c r="C3" s="6" t="s">
        <v>1637</v>
      </c>
      <c r="D3" s="8" t="s">
        <v>1638</v>
      </c>
      <c r="E3" s="8" t="s">
        <v>1639</v>
      </c>
      <c r="F3" s="8" t="s">
        <v>1640</v>
      </c>
      <c r="G3" s="6" t="s">
        <v>1641</v>
      </c>
      <c r="H3" s="6" t="s">
        <v>1642</v>
      </c>
      <c r="I3" s="6" t="s">
        <v>1643</v>
      </c>
      <c r="J3" s="6" t="s">
        <v>1644</v>
      </c>
      <c r="K3" s="6" t="s">
        <v>1645</v>
      </c>
      <c r="L3" s="6" t="s">
        <v>1646</v>
      </c>
      <c r="M3" s="8" t="s">
        <v>1647</v>
      </c>
      <c r="N3" s="8" t="s">
        <v>1648</v>
      </c>
      <c r="O3" s="8" t="s">
        <v>1649</v>
      </c>
      <c r="P3" s="6" t="s">
        <v>1650</v>
      </c>
      <c r="Q3" s="6" t="s">
        <v>75</v>
      </c>
    </row>
    <row r="4" spans="1:17" ht="40.5">
      <c r="A4" s="14" t="s">
        <v>1546</v>
      </c>
      <c r="B4" s="159" t="s">
        <v>1651</v>
      </c>
      <c r="C4" s="14"/>
      <c r="D4" s="159" t="s">
        <v>1652</v>
      </c>
      <c r="E4" s="14"/>
      <c r="F4" s="14"/>
      <c r="G4" s="14"/>
      <c r="H4" s="14"/>
      <c r="I4" s="14"/>
      <c r="J4" s="14"/>
      <c r="K4" s="14"/>
      <c r="L4" s="14"/>
      <c r="M4" s="14"/>
      <c r="N4" s="159" t="s">
        <v>1653</v>
      </c>
      <c r="O4" s="14"/>
      <c r="P4" s="14"/>
      <c r="Q4" s="14"/>
    </row>
    <row r="5" spans="1:17" ht="15" customHeight="1">
      <c r="A5" s="162" t="str">
        <f>IF(履歷總表!$E$122="","",'HUM0020100'!$A$5)</f>
        <v/>
      </c>
      <c r="B5" s="162">
        <v>2</v>
      </c>
      <c r="C5" s="162" t="b">
        <v>1</v>
      </c>
      <c r="D5" s="162">
        <v>1</v>
      </c>
      <c r="E5" s="162">
        <v>100</v>
      </c>
      <c r="F5" s="162">
        <v>0</v>
      </c>
      <c r="G5" s="162">
        <v>0</v>
      </c>
      <c r="H5" s="163" t="s">
        <v>1654</v>
      </c>
      <c r="I5" s="162" t="str">
        <f>IF(履歷總表!$E$122="","",履歷總表!$E$122)</f>
        <v/>
      </c>
      <c r="J5" s="162" t="str">
        <f>IF(履歷總表!$E$122="","",'HUM0020100'!$C$5)</f>
        <v/>
      </c>
      <c r="K5" s="162" t="str">
        <f>IF(履歷總表!$E$122="","",'HUM0020100'!$E$5)</f>
        <v/>
      </c>
      <c r="L5" s="162" t="b">
        <v>1</v>
      </c>
      <c r="M5" s="162" t="s">
        <v>1655</v>
      </c>
      <c r="N5" s="162">
        <v>0</v>
      </c>
      <c r="O5" s="162">
        <v>1</v>
      </c>
      <c r="P5" s="162" t="b">
        <v>0</v>
      </c>
      <c r="Q5" s="162"/>
    </row>
  </sheetData>
  <sheetProtection algorithmName="SHA-512" hashValue="rCTWV0bedCRnOl79wM6ut2xhsNEq+h5c6Kymg3am8aBvyjNdI/WFc4DmYh+IAiZv5SL4hENvjdao5GLNqZueCA==" saltValue="a2GRsofXuL03v9VRONWisg==" spinCount="100000" sheet="1" objects="1" scenarios="1" selectLockedCells="1"/>
  <phoneticPr fontId="2" type="noConversion"/>
  <pageMargins left="0.75" right="0.75" top="1" bottom="1" header="0.5" footer="0.5"/>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tint="-0.249977111117893"/>
  </sheetPr>
  <dimension ref="A1"/>
  <sheetViews>
    <sheetView showGridLines="0" workbookViewId="0">
      <selection activeCell="A34" sqref="A34"/>
    </sheetView>
  </sheetViews>
  <sheetFormatPr defaultRowHeight="16.5"/>
  <sheetData/>
  <sheetProtection algorithmName="SHA-512" hashValue="K1JMJtXKd9wRPSd0scAM5V9oUjZc+sOlqI38DG9EO5ET84U+utfkkp/PLONtwZ+en5LBRPWxynosPfXALLyCmg==" saltValue="KAE1p1XgOaDE3ip9ytj4lw==" spinCount="100000" sheet="1" objects="1" scenarios="1" selectLockedCells="1"/>
  <phoneticPr fontId="2"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J148"/>
  <sheetViews>
    <sheetView zoomScale="85" zoomScaleNormal="85" workbookViewId="0">
      <pane ySplit="1" topLeftCell="A2" activePane="bottomLeft" state="frozen"/>
      <selection pane="bottomLeft" activeCell="F23" sqref="F23"/>
      <selection activeCell="D16" sqref="D16"/>
    </sheetView>
  </sheetViews>
  <sheetFormatPr defaultRowHeight="16.5"/>
  <cols>
    <col min="1" max="1" width="17.125" style="3" customWidth="1"/>
    <col min="2" max="2" width="35.25" style="3" bestFit="1" customWidth="1"/>
    <col min="3" max="3" width="36.875" style="3" bestFit="1" customWidth="1"/>
    <col min="4" max="4" width="32" style="3" bestFit="1" customWidth="1"/>
    <col min="5" max="5" width="26.875" bestFit="1" customWidth="1"/>
    <col min="6" max="6" width="16.625" customWidth="1"/>
  </cols>
  <sheetData>
    <row r="1" spans="1:10">
      <c r="B1" s="169" t="s">
        <v>193</v>
      </c>
      <c r="C1" s="170" t="s">
        <v>194</v>
      </c>
      <c r="D1" s="170" t="s">
        <v>195</v>
      </c>
    </row>
    <row r="2" spans="1:10">
      <c r="A2" s="3" t="s">
        <v>196</v>
      </c>
      <c r="B2" s="171" t="s">
        <v>197</v>
      </c>
      <c r="C2" s="172"/>
      <c r="D2" s="173"/>
      <c r="E2" s="173"/>
    </row>
    <row r="3" spans="1:10">
      <c r="B3" s="3" t="s">
        <v>198</v>
      </c>
      <c r="C3" s="3" t="s">
        <v>199</v>
      </c>
      <c r="D3" s="174"/>
      <c r="E3" t="s">
        <v>200</v>
      </c>
    </row>
    <row r="4" spans="1:10">
      <c r="B4" s="3" t="s">
        <v>201</v>
      </c>
      <c r="C4" s="3" t="s">
        <v>199</v>
      </c>
      <c r="D4" s="174"/>
    </row>
    <row r="5" spans="1:10">
      <c r="B5" s="3" t="s">
        <v>202</v>
      </c>
      <c r="C5" s="3" t="s">
        <v>199</v>
      </c>
      <c r="D5" s="174"/>
    </row>
    <row r="6" spans="1:10">
      <c r="B6" s="3" t="s">
        <v>203</v>
      </c>
      <c r="C6" s="3" t="s">
        <v>199</v>
      </c>
      <c r="D6" s="174"/>
      <c r="E6" t="s">
        <v>204</v>
      </c>
      <c r="F6" t="s">
        <v>205</v>
      </c>
      <c r="G6" t="s">
        <v>206</v>
      </c>
      <c r="I6" t="s">
        <v>207</v>
      </c>
      <c r="J6" t="s">
        <v>208</v>
      </c>
    </row>
    <row r="7" spans="1:10">
      <c r="B7" s="171" t="s">
        <v>209</v>
      </c>
    </row>
    <row r="8" spans="1:10">
      <c r="B8" s="3" t="s">
        <v>210</v>
      </c>
      <c r="C8" s="3" t="s">
        <v>199</v>
      </c>
      <c r="D8" s="174"/>
    </row>
    <row r="9" spans="1:10">
      <c r="B9" s="3" t="s">
        <v>211</v>
      </c>
      <c r="C9" s="20" t="s">
        <v>212</v>
      </c>
      <c r="D9" s="3">
        <f>履歷總表!C11</f>
        <v>0</v>
      </c>
    </row>
    <row r="10" spans="1:10">
      <c r="B10" s="3" t="s">
        <v>213</v>
      </c>
      <c r="C10" s="20" t="s">
        <v>214</v>
      </c>
      <c r="D10" s="3">
        <f>履歷總表!E11</f>
        <v>0</v>
      </c>
    </row>
    <row r="11" spans="1:10">
      <c r="B11" s="3" t="s">
        <v>215</v>
      </c>
      <c r="C11" s="3" t="s">
        <v>216</v>
      </c>
      <c r="D11" s="187"/>
    </row>
    <row r="12" spans="1:10">
      <c r="B12" s="3" t="s">
        <v>217</v>
      </c>
      <c r="C12" s="3" t="s">
        <v>216</v>
      </c>
      <c r="D12" s="187"/>
    </row>
    <row r="13" spans="1:10">
      <c r="B13" s="3" t="s">
        <v>218</v>
      </c>
      <c r="C13" s="3" t="s">
        <v>216</v>
      </c>
      <c r="D13" s="187"/>
    </row>
    <row r="14" spans="1:10">
      <c r="B14" s="3" t="s">
        <v>219</v>
      </c>
      <c r="C14" s="3" t="s">
        <v>216</v>
      </c>
      <c r="D14" s="187"/>
    </row>
    <row r="15" spans="1:10">
      <c r="B15" s="175" t="s">
        <v>220</v>
      </c>
      <c r="C15" s="20" t="s">
        <v>214</v>
      </c>
      <c r="D15" s="176">
        <f>履歷總表!E11</f>
        <v>0</v>
      </c>
    </row>
    <row r="16" spans="1:10">
      <c r="B16" s="175" t="s">
        <v>221</v>
      </c>
      <c r="C16" s="20" t="s">
        <v>222</v>
      </c>
      <c r="D16" s="176" t="str">
        <f>CONCATENATE(TEXT(履歷總表!E11,0)," ",TEXT(履歷總表!C11,0))</f>
        <v>0 0</v>
      </c>
    </row>
    <row r="17" spans="1:5">
      <c r="B17" s="175" t="s">
        <v>223</v>
      </c>
      <c r="C17" s="175"/>
      <c r="D17" s="176" t="s">
        <v>224</v>
      </c>
    </row>
    <row r="18" spans="1:5" hidden="1">
      <c r="B18" s="3" t="s">
        <v>225</v>
      </c>
      <c r="C18" s="3" t="s">
        <v>226</v>
      </c>
    </row>
    <row r="19" spans="1:5" hidden="1">
      <c r="B19" s="3" t="s">
        <v>227</v>
      </c>
      <c r="C19" s="3" t="s">
        <v>228</v>
      </c>
      <c r="D19" s="3" t="s">
        <v>229</v>
      </c>
    </row>
    <row r="20" spans="1:5">
      <c r="B20" s="3" t="s">
        <v>230</v>
      </c>
      <c r="C20" s="20" t="s">
        <v>231</v>
      </c>
      <c r="D20" s="3" t="str">
        <f>RIGHT([1]履歷總表!C9,2)</f>
        <v>懿筑</v>
      </c>
    </row>
    <row r="21" spans="1:5">
      <c r="B21" s="3" t="s">
        <v>232</v>
      </c>
      <c r="C21" s="20" t="s">
        <v>231</v>
      </c>
      <c r="D21" s="3" t="str">
        <f>LEFT(履歷總表!C9,1)</f>
        <v/>
      </c>
    </row>
    <row r="22" spans="1:5" s="178" customFormat="1">
      <c r="A22" s="175"/>
      <c r="B22" s="175" t="s">
        <v>233</v>
      </c>
      <c r="C22" s="177" t="s">
        <v>231</v>
      </c>
      <c r="D22" s="176" t="str">
        <f>RIGHT(履歷總表!C9,2)&amp;D21</f>
        <v/>
      </c>
    </row>
    <row r="23" spans="1:5">
      <c r="B23" s="3" t="s">
        <v>32</v>
      </c>
      <c r="C23" s="20" t="s">
        <v>231</v>
      </c>
      <c r="D23" s="3" t="str">
        <f>IF(履歷總表!I11="女","Female","Male")</f>
        <v>Male</v>
      </c>
    </row>
    <row r="24" spans="1:5">
      <c r="B24" s="3" t="s">
        <v>234</v>
      </c>
      <c r="C24" s="20" t="s">
        <v>231</v>
      </c>
      <c r="D24" s="3" t="e">
        <f>TEXT(CONCATENATE(履歷總表!E10,"/",履歷總表!F10,"/",履歷總表!G10),"dd")&amp;"/"&amp;VLOOKUP(TEXT(CONCATENATE(履歷總表!E10,"/",履歷總表!F10,"/",履歷總表!G10),"mmmm"),工作表2!A:B,2,FALSE)&amp;"/"&amp;TEXT(CONCATENATE(履歷總表!E10,"/",履歷總表!F10,"/",履歷總表!G10),"yyyy")</f>
        <v>#N/A</v>
      </c>
    </row>
    <row r="25" spans="1:5">
      <c r="B25" s="171" t="s">
        <v>235</v>
      </c>
      <c r="C25" s="20"/>
    </row>
    <row r="26" spans="1:5">
      <c r="B26" s="3" t="s">
        <v>235</v>
      </c>
      <c r="C26" s="20" t="s">
        <v>231</v>
      </c>
      <c r="D26" s="20">
        <f>履歷總表!I9</f>
        <v>0</v>
      </c>
      <c r="E26" s="179"/>
    </row>
    <row r="27" spans="1:5">
      <c r="C27" s="20"/>
      <c r="E27" s="179"/>
    </row>
    <row r="28" spans="1:5">
      <c r="A28" s="3" t="s">
        <v>236</v>
      </c>
      <c r="B28" s="171" t="s">
        <v>237</v>
      </c>
    </row>
    <row r="29" spans="1:5">
      <c r="B29" s="3" t="s">
        <v>238</v>
      </c>
      <c r="C29" s="20" t="s">
        <v>239</v>
      </c>
      <c r="D29" s="3" t="s">
        <v>240</v>
      </c>
    </row>
    <row r="30" spans="1:5">
      <c r="B30" s="3" t="s">
        <v>241</v>
      </c>
      <c r="C30" s="20" t="s">
        <v>231</v>
      </c>
      <c r="D30" s="3" t="str">
        <f>TRIM(CONCATENATE(履歷總表!C15,MID(履歷總表!D15,4,100),履歷總表!E15))</f>
        <v/>
      </c>
    </row>
    <row r="31" spans="1:5">
      <c r="B31" s="3" t="s">
        <v>242</v>
      </c>
      <c r="C31" s="3" t="s">
        <v>216</v>
      </c>
      <c r="D31" s="187"/>
    </row>
    <row r="32" spans="1:5">
      <c r="B32" s="3" t="s">
        <v>243</v>
      </c>
      <c r="C32" s="3" t="s">
        <v>216</v>
      </c>
      <c r="D32" s="187"/>
    </row>
    <row r="33" spans="2:4">
      <c r="B33" s="3" t="s">
        <v>244</v>
      </c>
      <c r="C33" s="20" t="s">
        <v>231</v>
      </c>
      <c r="D33" s="3" t="e">
        <f>VLOOKUP(TRIM(履歷總表!C19),工作表2!D:E,2,FALSE)</f>
        <v>#N/A</v>
      </c>
    </row>
    <row r="34" spans="2:4">
      <c r="B34" s="3" t="s">
        <v>245</v>
      </c>
      <c r="C34" s="3" t="s">
        <v>216</v>
      </c>
      <c r="D34" s="187"/>
    </row>
    <row r="35" spans="2:4">
      <c r="B35" s="3" t="s">
        <v>246</v>
      </c>
      <c r="C35" s="20" t="s">
        <v>231</v>
      </c>
      <c r="D35" s="3" t="str">
        <f>LEFT(履歷總表!D19,3)</f>
        <v/>
      </c>
    </row>
    <row r="37" spans="2:4">
      <c r="B37" s="171" t="s">
        <v>247</v>
      </c>
      <c r="C37" s="3" t="s">
        <v>248</v>
      </c>
    </row>
    <row r="38" spans="2:4">
      <c r="B38" s="20" t="s">
        <v>249</v>
      </c>
      <c r="C38" s="20" t="s">
        <v>231</v>
      </c>
      <c r="D38" s="3" t="s">
        <v>250</v>
      </c>
    </row>
    <row r="39" spans="2:4">
      <c r="B39" s="3" t="s">
        <v>251</v>
      </c>
      <c r="C39" s="3" t="s">
        <v>216</v>
      </c>
      <c r="D39" s="187"/>
    </row>
    <row r="40" spans="2:4">
      <c r="B40" s="20" t="s">
        <v>252</v>
      </c>
      <c r="C40" s="20" t="s">
        <v>231</v>
      </c>
      <c r="D40" s="3" t="str">
        <f>SUBSTITUTE(SUBSTITUTE(SUBSTITUTE(SUBSTITUTE(履歷總表!I23,"*",""),"/",""),"-","")," ","")</f>
        <v/>
      </c>
    </row>
    <row r="41" spans="2:4">
      <c r="B41" s="20"/>
      <c r="C41" s="20"/>
    </row>
    <row r="42" spans="2:4">
      <c r="B42" s="171" t="s">
        <v>253</v>
      </c>
      <c r="C42" s="3" t="s">
        <v>254</v>
      </c>
    </row>
    <row r="43" spans="2:4">
      <c r="B43" s="20" t="s">
        <v>255</v>
      </c>
      <c r="C43" s="20" t="s">
        <v>231</v>
      </c>
      <c r="D43" s="20">
        <f>履歷總表!C23</f>
        <v>0</v>
      </c>
    </row>
    <row r="44" spans="2:4">
      <c r="C44" s="20"/>
    </row>
    <row r="45" spans="2:4">
      <c r="B45" s="171" t="s">
        <v>256</v>
      </c>
      <c r="C45" s="20"/>
    </row>
    <row r="46" spans="2:4">
      <c r="B46" s="3" t="s">
        <v>257</v>
      </c>
      <c r="C46" s="3" t="s">
        <v>216</v>
      </c>
      <c r="D46" s="3" t="s">
        <v>240</v>
      </c>
    </row>
    <row r="47" spans="2:4">
      <c r="B47" s="3" t="s">
        <v>258</v>
      </c>
      <c r="C47" s="20" t="s">
        <v>231</v>
      </c>
      <c r="D47" s="3" t="str">
        <f>IF(履歷總表!C113="已婚 - Married   ","Married","single")</f>
        <v>single</v>
      </c>
    </row>
    <row r="48" spans="2:4">
      <c r="B48" s="3" t="s">
        <v>259</v>
      </c>
      <c r="C48" s="20" t="s">
        <v>260</v>
      </c>
      <c r="D48" s="174"/>
    </row>
    <row r="50" spans="2:4">
      <c r="B50" s="171" t="s">
        <v>261</v>
      </c>
    </row>
    <row r="51" spans="2:4">
      <c r="B51" s="3" t="s">
        <v>262</v>
      </c>
      <c r="C51" s="20" t="s">
        <v>260</v>
      </c>
      <c r="D51" s="174" t="s">
        <v>263</v>
      </c>
    </row>
    <row r="52" spans="2:4">
      <c r="B52" s="3" t="s">
        <v>264</v>
      </c>
      <c r="C52" s="3" t="s">
        <v>216</v>
      </c>
      <c r="D52" s="187"/>
    </row>
    <row r="53" spans="2:4">
      <c r="B53" s="3" t="s">
        <v>265</v>
      </c>
      <c r="C53" s="3" t="s">
        <v>216</v>
      </c>
      <c r="D53" s="187"/>
    </row>
    <row r="54" spans="2:4">
      <c r="B54" s="3" t="s">
        <v>266</v>
      </c>
      <c r="C54" s="3" t="s">
        <v>216</v>
      </c>
      <c r="D54" s="187"/>
    </row>
    <row r="55" spans="2:4">
      <c r="B55" s="3" t="s">
        <v>267</v>
      </c>
      <c r="C55" s="20" t="s">
        <v>216</v>
      </c>
      <c r="D55" s="187"/>
    </row>
    <row r="56" spans="2:4">
      <c r="B56" s="3" t="s">
        <v>268</v>
      </c>
      <c r="C56" s="3" t="s">
        <v>216</v>
      </c>
      <c r="D56" s="187"/>
    </row>
    <row r="57" spans="2:4">
      <c r="B57" s="3" t="s">
        <v>269</v>
      </c>
      <c r="C57" s="3" t="s">
        <v>216</v>
      </c>
      <c r="D57" s="187"/>
    </row>
    <row r="58" spans="2:4">
      <c r="B58" s="3" t="s">
        <v>252</v>
      </c>
      <c r="C58" s="3" t="s">
        <v>216</v>
      </c>
      <c r="D58" s="187"/>
    </row>
    <row r="59" spans="2:4">
      <c r="B59" s="3" t="s">
        <v>270</v>
      </c>
      <c r="C59" s="3" t="s">
        <v>216</v>
      </c>
      <c r="D59" s="187"/>
    </row>
    <row r="60" spans="2:4">
      <c r="B60" s="3" t="s">
        <v>271</v>
      </c>
      <c r="C60" s="3" t="s">
        <v>216</v>
      </c>
      <c r="D60" s="187"/>
    </row>
    <row r="61" spans="2:4">
      <c r="B61" s="3" t="s">
        <v>272</v>
      </c>
      <c r="C61" s="3" t="s">
        <v>216</v>
      </c>
      <c r="D61" s="187"/>
    </row>
    <row r="63" spans="2:4">
      <c r="B63" s="3" t="s">
        <v>273</v>
      </c>
      <c r="C63" s="3" t="s">
        <v>216</v>
      </c>
      <c r="D63" s="187"/>
    </row>
    <row r="65" spans="2:4">
      <c r="B65" s="171" t="s">
        <v>274</v>
      </c>
      <c r="C65" s="3" t="s">
        <v>275</v>
      </c>
    </row>
    <row r="66" spans="2:4">
      <c r="B66" s="174" t="s">
        <v>276</v>
      </c>
      <c r="C66" s="180" t="s">
        <v>260</v>
      </c>
      <c r="D66" s="180">
        <f>履歷總表!D142</f>
        <v>0</v>
      </c>
    </row>
    <row r="67" spans="2:4">
      <c r="B67" s="3" t="s">
        <v>103</v>
      </c>
      <c r="C67" s="20" t="s">
        <v>260</v>
      </c>
      <c r="D67" s="174"/>
    </row>
    <row r="68" spans="2:4">
      <c r="B68" s="3" t="s">
        <v>211</v>
      </c>
      <c r="C68" s="20" t="s">
        <v>231</v>
      </c>
      <c r="D68" s="3" t="str">
        <f>LEFT(履歷總表!D141,1)</f>
        <v/>
      </c>
    </row>
    <row r="69" spans="2:4">
      <c r="B69" s="3" t="s">
        <v>213</v>
      </c>
      <c r="C69" s="20" t="s">
        <v>231</v>
      </c>
      <c r="D69" s="3" t="str">
        <f>RIGHT(履歷總表!D141,2)</f>
        <v/>
      </c>
    </row>
    <row r="70" spans="2:4">
      <c r="B70" s="3" t="s">
        <v>215</v>
      </c>
      <c r="C70" s="3" t="s">
        <v>216</v>
      </c>
      <c r="D70" s="187"/>
    </row>
    <row r="71" spans="2:4">
      <c r="B71" s="3" t="s">
        <v>277</v>
      </c>
      <c r="C71" s="3" t="s">
        <v>216</v>
      </c>
      <c r="D71" s="187"/>
    </row>
    <row r="72" spans="2:4">
      <c r="B72" s="3" t="s">
        <v>278</v>
      </c>
      <c r="C72" s="3" t="s">
        <v>216</v>
      </c>
      <c r="D72" s="187"/>
    </row>
    <row r="73" spans="2:4">
      <c r="B73" s="3" t="s">
        <v>219</v>
      </c>
      <c r="C73" s="3" t="s">
        <v>216</v>
      </c>
      <c r="D73" s="187"/>
    </row>
    <row r="74" spans="2:4">
      <c r="B74" s="3" t="s">
        <v>279</v>
      </c>
      <c r="C74" s="20" t="s">
        <v>231</v>
      </c>
      <c r="D74" s="174">
        <f>D75</f>
        <v>0</v>
      </c>
    </row>
    <row r="75" spans="2:4">
      <c r="B75" s="3" t="s">
        <v>280</v>
      </c>
      <c r="C75" s="20" t="s">
        <v>231</v>
      </c>
      <c r="D75" s="20">
        <f>履歷總表!D141</f>
        <v>0</v>
      </c>
    </row>
    <row r="76" spans="2:4">
      <c r="B76" s="3" t="s">
        <v>281</v>
      </c>
      <c r="C76" s="3" t="s">
        <v>216</v>
      </c>
      <c r="D76" s="187"/>
    </row>
    <row r="77" spans="2:4">
      <c r="B77" s="3" t="s">
        <v>282</v>
      </c>
      <c r="C77" s="20" t="s">
        <v>231</v>
      </c>
      <c r="D77" s="3" t="str">
        <f>RIGHT(履歷總表!D141,2)</f>
        <v/>
      </c>
    </row>
    <row r="78" spans="2:4">
      <c r="B78" s="3" t="s">
        <v>283</v>
      </c>
      <c r="C78" s="20" t="s">
        <v>231</v>
      </c>
      <c r="D78" s="3" t="str">
        <f>LEFT(履歷總表!D141,1)</f>
        <v/>
      </c>
    </row>
    <row r="79" spans="2:4">
      <c r="B79" s="3" t="s">
        <v>284</v>
      </c>
      <c r="C79" s="20" t="s">
        <v>231</v>
      </c>
      <c r="D79" s="3" t="str">
        <f>CONCATENATE(D78,D77)</f>
        <v/>
      </c>
    </row>
    <row r="80" spans="2:4">
      <c r="B80" s="20"/>
      <c r="C80" s="20"/>
    </row>
    <row r="81" spans="1:4">
      <c r="B81" s="171" t="s">
        <v>285</v>
      </c>
      <c r="C81" s="20"/>
    </row>
    <row r="82" spans="1:4">
      <c r="B82" s="20" t="s">
        <v>286</v>
      </c>
      <c r="C82" s="20" t="s">
        <v>260</v>
      </c>
      <c r="D82" s="174"/>
    </row>
    <row r="83" spans="1:4">
      <c r="B83" s="3" t="s">
        <v>249</v>
      </c>
      <c r="C83" s="20" t="s">
        <v>287</v>
      </c>
      <c r="D83" s="3" t="s">
        <v>250</v>
      </c>
    </row>
    <row r="84" spans="1:4">
      <c r="B84" s="3" t="s">
        <v>251</v>
      </c>
      <c r="C84" s="3" t="s">
        <v>216</v>
      </c>
      <c r="D84" s="187"/>
    </row>
    <row r="85" spans="1:4">
      <c r="B85" s="3" t="s">
        <v>252</v>
      </c>
      <c r="C85" s="20" t="s">
        <v>231</v>
      </c>
      <c r="D85" s="20">
        <f>履歷總表!D144</f>
        <v>0</v>
      </c>
    </row>
    <row r="87" spans="1:4">
      <c r="A87" s="3" t="s">
        <v>288</v>
      </c>
      <c r="B87" s="171" t="s">
        <v>289</v>
      </c>
      <c r="C87" s="20"/>
    </row>
    <row r="88" spans="1:4">
      <c r="B88" s="171" t="s">
        <v>203</v>
      </c>
      <c r="C88" s="20"/>
    </row>
    <row r="89" spans="1:4">
      <c r="B89" s="20" t="s">
        <v>290</v>
      </c>
      <c r="C89" s="20" t="s">
        <v>216</v>
      </c>
      <c r="D89" s="187"/>
    </row>
    <row r="90" spans="1:4">
      <c r="B90" s="20" t="s">
        <v>291</v>
      </c>
      <c r="C90" s="20" t="s">
        <v>260</v>
      </c>
      <c r="D90" s="174"/>
    </row>
    <row r="91" spans="1:4">
      <c r="B91" s="20"/>
      <c r="C91" s="20"/>
    </row>
    <row r="92" spans="1:4">
      <c r="B92" s="171" t="s">
        <v>292</v>
      </c>
      <c r="C92" s="20"/>
    </row>
    <row r="93" spans="1:4">
      <c r="B93" s="20" t="s">
        <v>290</v>
      </c>
      <c r="C93" s="20" t="s">
        <v>216</v>
      </c>
      <c r="D93" s="187"/>
    </row>
    <row r="94" spans="1:4">
      <c r="B94" s="20" t="s">
        <v>291</v>
      </c>
      <c r="C94" s="20" t="s">
        <v>260</v>
      </c>
      <c r="D94" s="174"/>
    </row>
    <row r="96" spans="1:4">
      <c r="B96" s="3" t="s">
        <v>293</v>
      </c>
      <c r="C96" s="20" t="s">
        <v>216</v>
      </c>
      <c r="D96" s="187"/>
    </row>
    <row r="97" spans="2:10">
      <c r="B97" s="3" t="s">
        <v>294</v>
      </c>
      <c r="C97" s="20" t="s">
        <v>260</v>
      </c>
      <c r="D97" s="174"/>
    </row>
    <row r="98" spans="2:10">
      <c r="B98" s="3" t="s">
        <v>295</v>
      </c>
      <c r="C98" s="20" t="s">
        <v>260</v>
      </c>
      <c r="D98" s="174"/>
      <c r="E98" t="s">
        <v>204</v>
      </c>
      <c r="F98" t="s">
        <v>205</v>
      </c>
      <c r="G98" t="s">
        <v>206</v>
      </c>
      <c r="I98" t="s">
        <v>207</v>
      </c>
      <c r="J98" t="s">
        <v>208</v>
      </c>
    </row>
    <row r="99" spans="2:10">
      <c r="B99" s="3" t="s">
        <v>296</v>
      </c>
      <c r="C99" s="20" t="s">
        <v>216</v>
      </c>
      <c r="D99" s="187"/>
    </row>
    <row r="100" spans="2:10">
      <c r="B100" s="3" t="s">
        <v>297</v>
      </c>
      <c r="C100" s="20" t="s">
        <v>260</v>
      </c>
      <c r="D100" s="174"/>
      <c r="E100" t="s">
        <v>298</v>
      </c>
    </row>
    <row r="101" spans="2:10">
      <c r="E101" s="3"/>
      <c r="F101" s="3"/>
    </row>
    <row r="102" spans="2:10">
      <c r="B102" s="171" t="s">
        <v>299</v>
      </c>
      <c r="E102" s="3"/>
      <c r="F102" s="3"/>
    </row>
    <row r="103" spans="2:10">
      <c r="B103" s="3" t="s">
        <v>300</v>
      </c>
      <c r="C103" s="20" t="s">
        <v>260</v>
      </c>
      <c r="D103" s="188"/>
      <c r="E103" s="3"/>
      <c r="F103" s="3"/>
    </row>
    <row r="104" spans="2:10">
      <c r="B104" s="3" t="s">
        <v>299</v>
      </c>
      <c r="C104" s="20" t="s">
        <v>260</v>
      </c>
      <c r="D104" s="188"/>
      <c r="E104" s="3"/>
      <c r="F104" s="3"/>
    </row>
    <row r="105" spans="2:10">
      <c r="B105" s="3" t="s">
        <v>301</v>
      </c>
      <c r="C105" s="20" t="s">
        <v>216</v>
      </c>
    </row>
    <row r="106" spans="2:10">
      <c r="B106" s="3" t="s">
        <v>302</v>
      </c>
      <c r="C106" s="20" t="s">
        <v>260</v>
      </c>
      <c r="D106" s="174"/>
    </row>
    <row r="107" spans="2:10">
      <c r="B107" s="3" t="s">
        <v>303</v>
      </c>
      <c r="C107" s="20" t="s">
        <v>260</v>
      </c>
      <c r="D107" s="174"/>
    </row>
    <row r="108" spans="2:10">
      <c r="B108" s="3" t="s">
        <v>304</v>
      </c>
      <c r="C108" s="20" t="s">
        <v>216</v>
      </c>
      <c r="D108" s="187"/>
    </row>
    <row r="109" spans="2:10">
      <c r="B109" s="3" t="s">
        <v>305</v>
      </c>
      <c r="C109" s="20" t="s">
        <v>260</v>
      </c>
      <c r="D109" s="174"/>
    </row>
    <row r="110" spans="2:10">
      <c r="B110" s="3" t="s">
        <v>306</v>
      </c>
      <c r="C110" s="20" t="s">
        <v>260</v>
      </c>
      <c r="D110" s="174"/>
    </row>
    <row r="111" spans="2:10">
      <c r="B111" s="3" t="s">
        <v>307</v>
      </c>
      <c r="C111" s="20" t="s">
        <v>260</v>
      </c>
      <c r="D111" s="174"/>
    </row>
    <row r="112" spans="2:10">
      <c r="B112" s="3" t="s">
        <v>308</v>
      </c>
      <c r="C112" s="20" t="s">
        <v>260</v>
      </c>
      <c r="D112" s="174"/>
    </row>
    <row r="113" spans="2:4">
      <c r="B113" s="3" t="s">
        <v>309</v>
      </c>
      <c r="C113" s="20" t="s">
        <v>260</v>
      </c>
      <c r="D113" s="174"/>
    </row>
    <row r="114" spans="2:4">
      <c r="B114" s="3" t="s">
        <v>310</v>
      </c>
      <c r="C114" s="20" t="s">
        <v>260</v>
      </c>
      <c r="D114" s="174"/>
    </row>
    <row r="115" spans="2:4">
      <c r="B115" s="3" t="s">
        <v>311</v>
      </c>
      <c r="C115" s="20" t="s">
        <v>260</v>
      </c>
      <c r="D115" s="174"/>
    </row>
    <row r="116" spans="2:4">
      <c r="B116" s="3" t="s">
        <v>312</v>
      </c>
      <c r="C116" s="20" t="s">
        <v>260</v>
      </c>
      <c r="D116" s="174"/>
    </row>
    <row r="117" spans="2:4">
      <c r="B117" s="3" t="s">
        <v>313</v>
      </c>
      <c r="C117" s="20" t="s">
        <v>260</v>
      </c>
      <c r="D117" s="174"/>
    </row>
    <row r="118" spans="2:4">
      <c r="B118" s="3" t="s">
        <v>314</v>
      </c>
      <c r="C118" s="20" t="s">
        <v>260</v>
      </c>
      <c r="D118" s="174"/>
    </row>
    <row r="119" spans="2:4">
      <c r="B119" s="3" t="s">
        <v>315</v>
      </c>
      <c r="C119" s="20" t="s">
        <v>260</v>
      </c>
      <c r="D119" s="174"/>
    </row>
    <row r="120" spans="2:4">
      <c r="B120" s="3" t="s">
        <v>316</v>
      </c>
      <c r="C120" s="20" t="s">
        <v>260</v>
      </c>
      <c r="D120" s="174"/>
    </row>
    <row r="121" spans="2:4">
      <c r="B121" s="3" t="s">
        <v>317</v>
      </c>
      <c r="C121" s="20" t="s">
        <v>260</v>
      </c>
      <c r="D121" s="174"/>
    </row>
    <row r="122" spans="2:4">
      <c r="B122" s="3" t="s">
        <v>318</v>
      </c>
      <c r="C122" s="20" t="s">
        <v>260</v>
      </c>
      <c r="D122" s="174"/>
    </row>
    <row r="123" spans="2:4">
      <c r="B123" s="3" t="s">
        <v>319</v>
      </c>
      <c r="C123" s="20" t="s">
        <v>260</v>
      </c>
      <c r="D123" s="174"/>
    </row>
    <row r="124" spans="2:4">
      <c r="B124" s="3" t="s">
        <v>320</v>
      </c>
      <c r="C124" s="20" t="s">
        <v>260</v>
      </c>
      <c r="D124" s="174"/>
    </row>
    <row r="125" spans="2:4">
      <c r="B125" s="3" t="s">
        <v>321</v>
      </c>
      <c r="C125" s="20" t="s">
        <v>260</v>
      </c>
      <c r="D125" s="174"/>
    </row>
    <row r="126" spans="2:4">
      <c r="B126" s="3" t="s">
        <v>322</v>
      </c>
      <c r="C126" s="20" t="s">
        <v>260</v>
      </c>
      <c r="D126" s="174"/>
    </row>
    <row r="128" spans="2:4">
      <c r="B128" s="171" t="s">
        <v>323</v>
      </c>
      <c r="D128" s="181"/>
    </row>
    <row r="129" spans="2:5">
      <c r="B129" s="3" t="s">
        <v>324</v>
      </c>
      <c r="C129" s="20" t="s">
        <v>260</v>
      </c>
      <c r="D129" s="174"/>
    </row>
    <row r="130" spans="2:5">
      <c r="B130" s="3" t="s">
        <v>325</v>
      </c>
      <c r="C130" s="20" t="s">
        <v>260</v>
      </c>
      <c r="D130" s="174"/>
      <c r="E130" s="182"/>
    </row>
    <row r="131" spans="2:5">
      <c r="B131" s="183"/>
      <c r="C131" s="184"/>
      <c r="D131" s="184"/>
    </row>
    <row r="132" spans="2:5">
      <c r="B132" s="171" t="s">
        <v>326</v>
      </c>
      <c r="C132" s="181"/>
    </row>
    <row r="133" spans="2:5">
      <c r="B133" s="3" t="s">
        <v>327</v>
      </c>
      <c r="C133" s="20" t="s">
        <v>260</v>
      </c>
      <c r="D133" s="174"/>
    </row>
    <row r="134" spans="2:5">
      <c r="B134" s="3" t="s">
        <v>328</v>
      </c>
      <c r="C134" s="20" t="s">
        <v>329</v>
      </c>
      <c r="D134" s="174"/>
    </row>
    <row r="136" spans="2:5">
      <c r="B136" s="171" t="s">
        <v>330</v>
      </c>
    </row>
    <row r="137" spans="2:5">
      <c r="B137" s="3" t="s">
        <v>331</v>
      </c>
      <c r="D137" s="3">
        <v>90</v>
      </c>
    </row>
    <row r="138" spans="2:5">
      <c r="D138" s="189" t="s">
        <v>332</v>
      </c>
    </row>
    <row r="139" spans="2:5">
      <c r="B139" s="3" t="s">
        <v>333</v>
      </c>
      <c r="D139" s="3">
        <v>30</v>
      </c>
    </row>
    <row r="140" spans="2:5">
      <c r="D140" s="189" t="s">
        <v>332</v>
      </c>
    </row>
    <row r="141" spans="2:5">
      <c r="B141" s="3" t="s">
        <v>334</v>
      </c>
      <c r="C141" s="20" t="s">
        <v>216</v>
      </c>
      <c r="D141" s="187"/>
    </row>
    <row r="143" spans="2:5">
      <c r="B143" s="3" t="s">
        <v>335</v>
      </c>
      <c r="C143" s="20" t="s">
        <v>216</v>
      </c>
      <c r="D143" s="187"/>
    </row>
    <row r="144" spans="2:5">
      <c r="B144" s="3" t="s">
        <v>336</v>
      </c>
      <c r="C144" s="20" t="s">
        <v>260</v>
      </c>
      <c r="D144" s="174"/>
    </row>
    <row r="145" spans="2:4">
      <c r="B145" s="3" t="s">
        <v>337</v>
      </c>
      <c r="C145" s="20" t="s">
        <v>260</v>
      </c>
      <c r="D145" s="174"/>
    </row>
    <row r="146" spans="2:4">
      <c r="B146" s="3" t="s">
        <v>338</v>
      </c>
      <c r="C146" s="20" t="s">
        <v>216</v>
      </c>
      <c r="D146" s="187"/>
    </row>
    <row r="147" spans="2:4">
      <c r="B147" s="3" t="s">
        <v>339</v>
      </c>
      <c r="C147" s="20" t="s">
        <v>216</v>
      </c>
      <c r="D147" s="187"/>
    </row>
    <row r="148" spans="2:4">
      <c r="B148" s="3" t="s">
        <v>340</v>
      </c>
      <c r="C148" s="20" t="s">
        <v>260</v>
      </c>
      <c r="D148" s="174"/>
    </row>
  </sheetData>
  <sheetProtection algorithmName="SHA-512" hashValue="9jQYp9zVa9HxTWDHPNovz1BPWGxn34GG24PHl/dgy7LzCPyxltBEEzFK0mNOjL5Ht6NIoZA0yuHnxpGTH7ipZw==" saltValue="vM2GPAGm6oGFloOx3m8Sqw==" spinCount="100000" sheet="1" objects="1" scenarios="1"/>
  <autoFilter ref="A1:D85" xr:uid="{00000000-0009-0000-0000-000001000000}"/>
  <phoneticPr fontId="2" type="noConversion"/>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5"/>
  <sheetViews>
    <sheetView workbookViewId="0">
      <selection activeCell="I17" sqref="I17"/>
    </sheetView>
  </sheetViews>
  <sheetFormatPr defaultRowHeight="16.5"/>
  <cols>
    <col min="1" max="1" width="12.375" bestFit="1" customWidth="1"/>
    <col min="2" max="2" width="12.5" bestFit="1" customWidth="1"/>
    <col min="4" max="4" width="9.75" bestFit="1" customWidth="1"/>
    <col min="5" max="5" width="20" bestFit="1" customWidth="1"/>
    <col min="7" max="7" width="12.375" bestFit="1" customWidth="1"/>
    <col min="8" max="8" width="9.375" bestFit="1" customWidth="1"/>
    <col min="9" max="9" width="18.875" bestFit="1" customWidth="1"/>
    <col min="10" max="10" width="15.25" bestFit="1" customWidth="1"/>
    <col min="11" max="11" width="11.75" bestFit="1" customWidth="1"/>
    <col min="12" max="12" width="10.25" bestFit="1" customWidth="1"/>
    <col min="13" max="13" width="15.25" bestFit="1" customWidth="1"/>
  </cols>
  <sheetData>
    <row r="1" spans="1:13">
      <c r="A1" s="185" t="s">
        <v>341</v>
      </c>
      <c r="B1" s="185" t="s">
        <v>342</v>
      </c>
      <c r="D1" s="185" t="s">
        <v>343</v>
      </c>
      <c r="E1" s="185" t="s">
        <v>342</v>
      </c>
      <c r="G1" s="185" t="s">
        <v>344</v>
      </c>
      <c r="H1" s="185" t="s">
        <v>345</v>
      </c>
      <c r="I1" s="185" t="s">
        <v>346</v>
      </c>
      <c r="J1" s="185" t="s">
        <v>347</v>
      </c>
      <c r="K1" s="185" t="s">
        <v>348</v>
      </c>
      <c r="L1" s="185" t="s">
        <v>349</v>
      </c>
      <c r="M1" s="185" t="s">
        <v>350</v>
      </c>
    </row>
    <row r="2" spans="1:13">
      <c r="A2" s="186" t="s">
        <v>351</v>
      </c>
      <c r="B2" s="186" t="s">
        <v>352</v>
      </c>
      <c r="D2" s="186" t="s">
        <v>353</v>
      </c>
      <c r="E2" s="186" t="s">
        <v>354</v>
      </c>
      <c r="G2" s="186"/>
      <c r="H2" s="186"/>
      <c r="I2" s="186" t="s">
        <v>355</v>
      </c>
      <c r="J2" s="186" t="s">
        <v>356</v>
      </c>
      <c r="K2" s="186"/>
      <c r="L2" s="186"/>
      <c r="M2" s="186" t="s">
        <v>357</v>
      </c>
    </row>
    <row r="3" spans="1:13">
      <c r="A3" s="186" t="s">
        <v>358</v>
      </c>
      <c r="B3" s="186" t="s">
        <v>359</v>
      </c>
      <c r="D3" s="186" t="s">
        <v>360</v>
      </c>
      <c r="E3" s="186" t="s">
        <v>361</v>
      </c>
      <c r="G3" s="186"/>
      <c r="H3" s="186" t="s">
        <v>362</v>
      </c>
      <c r="I3" s="186" t="s">
        <v>363</v>
      </c>
      <c r="J3" s="186" t="s">
        <v>364</v>
      </c>
      <c r="K3" s="186" t="s">
        <v>365</v>
      </c>
      <c r="L3" s="186">
        <v>29037</v>
      </c>
      <c r="M3" s="186">
        <v>1402914</v>
      </c>
    </row>
    <row r="4" spans="1:13">
      <c r="A4" s="186" t="s">
        <v>366</v>
      </c>
      <c r="B4" s="186" t="s">
        <v>367</v>
      </c>
      <c r="D4" s="186" t="s">
        <v>368</v>
      </c>
      <c r="E4" s="186" t="s">
        <v>369</v>
      </c>
      <c r="G4" s="186"/>
      <c r="H4" s="186" t="s">
        <v>370</v>
      </c>
      <c r="I4" s="186" t="s">
        <v>371</v>
      </c>
      <c r="J4" s="186" t="s">
        <v>372</v>
      </c>
      <c r="K4" s="186" t="s">
        <v>365</v>
      </c>
      <c r="L4" s="186">
        <v>40537</v>
      </c>
      <c r="M4" s="186">
        <v>3974911</v>
      </c>
    </row>
    <row r="5" spans="1:13">
      <c r="A5" s="186" t="s">
        <v>373</v>
      </c>
      <c r="B5" s="186" t="s">
        <v>374</v>
      </c>
      <c r="D5" s="186" t="s">
        <v>375</v>
      </c>
      <c r="E5" s="186" t="s">
        <v>376</v>
      </c>
      <c r="G5" s="186"/>
      <c r="H5" s="186" t="s">
        <v>377</v>
      </c>
      <c r="I5" s="186" t="s">
        <v>378</v>
      </c>
      <c r="J5" s="186" t="s">
        <v>379</v>
      </c>
      <c r="K5" s="186" t="s">
        <v>365</v>
      </c>
      <c r="L5" s="186">
        <v>40537</v>
      </c>
      <c r="M5" s="186">
        <v>2759887</v>
      </c>
    </row>
    <row r="6" spans="1:13">
      <c r="A6" s="186" t="s">
        <v>380</v>
      </c>
      <c r="B6" s="186" t="s">
        <v>380</v>
      </c>
      <c r="D6" s="186" t="s">
        <v>381</v>
      </c>
      <c r="E6" s="186" t="s">
        <v>382</v>
      </c>
      <c r="G6" s="186"/>
      <c r="H6" s="186" t="s">
        <v>383</v>
      </c>
      <c r="I6" s="186" t="s">
        <v>384</v>
      </c>
      <c r="J6" s="186" t="s">
        <v>385</v>
      </c>
      <c r="K6" s="186" t="s">
        <v>365</v>
      </c>
      <c r="L6" s="186">
        <v>40537</v>
      </c>
      <c r="M6" s="186">
        <v>1885499</v>
      </c>
    </row>
    <row r="7" spans="1:13">
      <c r="A7" s="186" t="s">
        <v>386</v>
      </c>
      <c r="B7" s="186" t="s">
        <v>387</v>
      </c>
      <c r="D7" s="186" t="s">
        <v>388</v>
      </c>
      <c r="E7" s="186" t="s">
        <v>389</v>
      </c>
      <c r="G7" s="186"/>
      <c r="H7" s="186" t="s">
        <v>360</v>
      </c>
      <c r="I7" s="186" t="s">
        <v>390</v>
      </c>
      <c r="J7" s="186" t="s">
        <v>391</v>
      </c>
      <c r="K7" s="186" t="s">
        <v>365</v>
      </c>
      <c r="L7" s="186">
        <v>24654</v>
      </c>
      <c r="M7" s="186">
        <v>2696316</v>
      </c>
    </row>
    <row r="8" spans="1:13">
      <c r="A8" s="186" t="s">
        <v>392</v>
      </c>
      <c r="B8" s="186" t="s">
        <v>393</v>
      </c>
      <c r="D8" s="186" t="s">
        <v>394</v>
      </c>
      <c r="E8" s="186" t="s">
        <v>395</v>
      </c>
      <c r="G8" s="186"/>
      <c r="H8" s="186" t="s">
        <v>396</v>
      </c>
      <c r="I8" s="186" t="s">
        <v>397</v>
      </c>
      <c r="J8" s="186" t="s">
        <v>398</v>
      </c>
      <c r="K8" s="186" t="s">
        <v>365</v>
      </c>
      <c r="L8" s="186">
        <v>41998</v>
      </c>
      <c r="M8" s="186">
        <v>2136702</v>
      </c>
    </row>
    <row r="9" spans="1:13">
      <c r="A9" s="186" t="s">
        <v>399</v>
      </c>
      <c r="B9" s="186" t="s">
        <v>400</v>
      </c>
      <c r="D9" s="186" t="s">
        <v>377</v>
      </c>
      <c r="E9" s="186" t="s">
        <v>401</v>
      </c>
      <c r="G9" s="186"/>
      <c r="H9" s="186" t="s">
        <v>402</v>
      </c>
      <c r="I9" s="186" t="s">
        <v>403</v>
      </c>
      <c r="J9" s="186" t="s">
        <v>404</v>
      </c>
      <c r="K9" s="186" t="s">
        <v>365</v>
      </c>
      <c r="L9" s="186">
        <v>30133</v>
      </c>
      <c r="M9" s="186">
        <v>269890</v>
      </c>
    </row>
    <row r="10" spans="1:13">
      <c r="A10" s="186" t="s">
        <v>405</v>
      </c>
      <c r="B10" s="186" t="s">
        <v>406</v>
      </c>
      <c r="D10" s="186" t="s">
        <v>407</v>
      </c>
      <c r="E10" s="186" t="s">
        <v>408</v>
      </c>
      <c r="G10" s="186"/>
      <c r="H10" s="186" t="s">
        <v>409</v>
      </c>
      <c r="I10" s="186" t="s">
        <v>410</v>
      </c>
      <c r="J10" s="186" t="s">
        <v>411</v>
      </c>
      <c r="K10" s="186" t="s">
        <v>365</v>
      </c>
      <c r="L10" s="186">
        <v>30133</v>
      </c>
      <c r="M10" s="186">
        <v>436220</v>
      </c>
    </row>
    <row r="11" spans="1:13">
      <c r="A11" s="186" t="s">
        <v>412</v>
      </c>
      <c r="B11" s="186" t="s">
        <v>413</v>
      </c>
      <c r="D11" s="186" t="s">
        <v>414</v>
      </c>
      <c r="E11" s="186" t="s">
        <v>415</v>
      </c>
      <c r="G11" s="186"/>
      <c r="H11" s="186" t="s">
        <v>416</v>
      </c>
      <c r="I11" s="186" t="s">
        <v>417</v>
      </c>
      <c r="J11" s="186" t="s">
        <v>418</v>
      </c>
      <c r="K11" s="186" t="s">
        <v>365</v>
      </c>
      <c r="L11" s="186">
        <v>16735</v>
      </c>
      <c r="M11" s="186">
        <v>372019</v>
      </c>
    </row>
    <row r="12" spans="1:13">
      <c r="A12" s="186" t="s">
        <v>419</v>
      </c>
      <c r="B12" s="186" t="s">
        <v>420</v>
      </c>
      <c r="D12" s="186" t="s">
        <v>421</v>
      </c>
      <c r="E12" s="186" t="s">
        <v>422</v>
      </c>
      <c r="G12" s="186"/>
      <c r="H12" s="186" t="s">
        <v>423</v>
      </c>
      <c r="I12" s="186" t="s">
        <v>424</v>
      </c>
      <c r="J12" s="186" t="s">
        <v>425</v>
      </c>
      <c r="K12" s="186" t="s">
        <v>426</v>
      </c>
      <c r="L12" s="186">
        <v>18963</v>
      </c>
      <c r="M12" s="186">
        <v>234721</v>
      </c>
    </row>
    <row r="13" spans="1:13">
      <c r="A13" s="186" t="s">
        <v>427</v>
      </c>
      <c r="B13" s="186" t="s">
        <v>428</v>
      </c>
      <c r="D13" s="186" t="s">
        <v>429</v>
      </c>
      <c r="E13" s="186" t="s">
        <v>430</v>
      </c>
      <c r="G13" s="186" t="s">
        <v>431</v>
      </c>
      <c r="H13" s="186" t="s">
        <v>432</v>
      </c>
      <c r="I13" s="186" t="s">
        <v>433</v>
      </c>
      <c r="J13" s="186" t="s">
        <v>434</v>
      </c>
      <c r="K13" s="186" t="s">
        <v>435</v>
      </c>
      <c r="L13" s="186">
        <v>29945</v>
      </c>
      <c r="M13" s="186">
        <v>108098</v>
      </c>
    </row>
    <row r="14" spans="1:13">
      <c r="D14" s="186" t="s">
        <v>383</v>
      </c>
      <c r="E14" s="186" t="s">
        <v>436</v>
      </c>
      <c r="G14" s="186" t="s">
        <v>437</v>
      </c>
      <c r="H14" s="186" t="s">
        <v>438</v>
      </c>
      <c r="I14" s="186" t="s">
        <v>439</v>
      </c>
      <c r="J14" s="186" t="s">
        <v>440</v>
      </c>
      <c r="K14" s="186" t="s">
        <v>437</v>
      </c>
      <c r="L14" s="186">
        <v>16818</v>
      </c>
      <c r="M14" s="186">
        <v>106368</v>
      </c>
    </row>
    <row r="15" spans="1:13">
      <c r="D15" s="186" t="s">
        <v>441</v>
      </c>
      <c r="E15" s="186" t="s">
        <v>442</v>
      </c>
      <c r="G15" s="186" t="s">
        <v>443</v>
      </c>
      <c r="H15" s="186" t="s">
        <v>444</v>
      </c>
      <c r="I15" s="186" t="s">
        <v>445</v>
      </c>
      <c r="J15" s="186" t="s">
        <v>446</v>
      </c>
      <c r="K15" s="186" t="s">
        <v>447</v>
      </c>
      <c r="L15" s="186">
        <v>29945</v>
      </c>
      <c r="M15" s="186">
        <v>60335</v>
      </c>
    </row>
    <row r="16" spans="1:13">
      <c r="D16" s="186" t="s">
        <v>448</v>
      </c>
      <c r="E16" s="186" t="s">
        <v>449</v>
      </c>
      <c r="G16" s="186" t="s">
        <v>450</v>
      </c>
      <c r="H16" s="186" t="s">
        <v>451</v>
      </c>
      <c r="I16" s="186" t="s">
        <v>452</v>
      </c>
      <c r="J16" s="186" t="s">
        <v>453</v>
      </c>
      <c r="K16" s="186" t="s">
        <v>450</v>
      </c>
      <c r="L16" s="186">
        <v>29945</v>
      </c>
      <c r="M16" s="186">
        <v>90963</v>
      </c>
    </row>
    <row r="17" spans="4:13">
      <c r="D17" s="186" t="s">
        <v>454</v>
      </c>
      <c r="E17" s="186" t="s">
        <v>455</v>
      </c>
      <c r="G17" s="186" t="s">
        <v>456</v>
      </c>
      <c r="H17" s="186" t="s">
        <v>457</v>
      </c>
      <c r="I17" s="186" t="s">
        <v>458</v>
      </c>
      <c r="J17" s="186" t="s">
        <v>459</v>
      </c>
      <c r="K17" s="186" t="s">
        <v>456</v>
      </c>
      <c r="L17" s="186">
        <v>29945</v>
      </c>
      <c r="M17" s="186">
        <v>102314</v>
      </c>
    </row>
    <row r="18" spans="4:13">
      <c r="D18" s="186" t="s">
        <v>460</v>
      </c>
      <c r="E18" s="186" t="s">
        <v>461</v>
      </c>
      <c r="G18" s="186" t="s">
        <v>462</v>
      </c>
      <c r="H18" s="186" t="s">
        <v>463</v>
      </c>
      <c r="I18" s="186" t="s">
        <v>464</v>
      </c>
      <c r="J18" s="186" t="s">
        <v>465</v>
      </c>
      <c r="K18" s="186" t="s">
        <v>462</v>
      </c>
      <c r="L18" s="186">
        <v>18963</v>
      </c>
      <c r="M18" s="186">
        <v>203866</v>
      </c>
    </row>
    <row r="19" spans="4:13">
      <c r="D19" s="186" t="s">
        <v>466</v>
      </c>
      <c r="E19" s="186" t="s">
        <v>467</v>
      </c>
      <c r="G19" s="186" t="s">
        <v>468</v>
      </c>
      <c r="H19" s="186" t="s">
        <v>469</v>
      </c>
      <c r="I19" s="186" t="s">
        <v>470</v>
      </c>
      <c r="J19" s="186" t="s">
        <v>471</v>
      </c>
      <c r="K19" s="186" t="s">
        <v>472</v>
      </c>
      <c r="L19" s="186">
        <v>33857</v>
      </c>
      <c r="M19" s="186">
        <v>43250</v>
      </c>
    </row>
    <row r="20" spans="4:13">
      <c r="D20" s="186" t="s">
        <v>473</v>
      </c>
      <c r="E20" s="186" t="s">
        <v>474</v>
      </c>
      <c r="G20" s="186" t="s">
        <v>475</v>
      </c>
      <c r="H20" s="186" t="s">
        <v>476</v>
      </c>
      <c r="I20" s="186" t="s">
        <v>477</v>
      </c>
      <c r="J20" s="186" t="s">
        <v>478</v>
      </c>
      <c r="K20" s="186" t="s">
        <v>472</v>
      </c>
      <c r="L20" s="186">
        <v>33420</v>
      </c>
      <c r="M20" s="186">
        <v>37038</v>
      </c>
    </row>
    <row r="21" spans="4:13">
      <c r="D21" s="186" t="s">
        <v>479</v>
      </c>
      <c r="E21" s="186" t="s">
        <v>480</v>
      </c>
      <c r="G21" s="186" t="s">
        <v>481</v>
      </c>
      <c r="H21" s="186" t="s">
        <v>482</v>
      </c>
      <c r="I21" s="186" t="s">
        <v>483</v>
      </c>
      <c r="J21" s="186" t="s">
        <v>484</v>
      </c>
      <c r="K21" s="186" t="s">
        <v>481</v>
      </c>
      <c r="L21" s="186">
        <v>27760</v>
      </c>
      <c r="M21" s="186">
        <v>106969</v>
      </c>
    </row>
    <row r="22" spans="4:13">
      <c r="D22" s="186" t="s">
        <v>485</v>
      </c>
      <c r="E22" s="186" t="s">
        <v>486</v>
      </c>
      <c r="G22" s="186" t="s">
        <v>487</v>
      </c>
      <c r="H22" s="186" t="s">
        <v>488</v>
      </c>
      <c r="I22" s="186" t="s">
        <v>489</v>
      </c>
      <c r="J22" s="186" t="s">
        <v>490</v>
      </c>
      <c r="K22" s="186" t="s">
        <v>450</v>
      </c>
      <c r="L22" s="186">
        <v>42282</v>
      </c>
      <c r="M22" s="186">
        <v>102654</v>
      </c>
    </row>
    <row r="23" spans="4:13">
      <c r="D23" s="186" t="s">
        <v>491</v>
      </c>
      <c r="E23" s="186" t="s">
        <v>492</v>
      </c>
      <c r="G23" s="186" t="s">
        <v>493</v>
      </c>
      <c r="H23" s="186" t="s">
        <v>494</v>
      </c>
      <c r="I23" s="186" t="s">
        <v>495</v>
      </c>
      <c r="J23" s="186" t="s">
        <v>496</v>
      </c>
      <c r="K23" s="186" t="s">
        <v>493</v>
      </c>
      <c r="L23" s="186">
        <v>16818</v>
      </c>
      <c r="M23" s="186">
        <v>95879</v>
      </c>
    </row>
    <row r="24" spans="4:13">
      <c r="D24" s="186" t="s">
        <v>497</v>
      </c>
      <c r="E24" s="186" t="s">
        <v>498</v>
      </c>
      <c r="G24" s="186" t="s">
        <v>499</v>
      </c>
      <c r="H24" s="186" t="s">
        <v>500</v>
      </c>
      <c r="I24" s="186" t="s">
        <v>501</v>
      </c>
      <c r="J24" s="186" t="s">
        <v>502</v>
      </c>
      <c r="K24" s="186" t="s">
        <v>426</v>
      </c>
      <c r="L24" s="186">
        <v>42224</v>
      </c>
      <c r="M24" s="186">
        <v>124730</v>
      </c>
    </row>
    <row r="25" spans="4:13">
      <c r="G25" t="s">
        <v>503</v>
      </c>
      <c r="H25" t="s">
        <v>504</v>
      </c>
      <c r="I25" t="s">
        <v>505</v>
      </c>
      <c r="J25" t="s">
        <v>506</v>
      </c>
      <c r="K25" t="s">
        <v>507</v>
      </c>
      <c r="L25">
        <v>32447</v>
      </c>
      <c r="M25">
        <v>203195</v>
      </c>
    </row>
  </sheetData>
  <sheetProtection algorithmName="SHA-512" hashValue="ofrGGKk76uPGSojqjyHUtcBTyTm6HS1DTL9rElsuF4bseN1E0v5BVGQ0RcE8uxccyDBmQg1tFlIoGeb/0eQR/Q==" saltValue="67qtgdE5Qvi+vFrrR9XOOQ==" spinCount="100000" sheet="1" objects="1" scenarios="1"/>
  <phoneticPr fontId="2" type="noConversion"/>
  <hyperlinks>
    <hyperlink ref="H1" r:id="rId1" tooltip="Chinese characters" display="https://en.wikipedia.org/wiki/Chinese_characters" xr:uid="{00000000-0004-0000-0200-000000000000}"/>
    <hyperlink ref="I1" r:id="rId2" tooltip="Taiwanese Hokkien" display="https://en.wikipedia.org/wiki/Taiwanese_Hokkien" xr:uid="{00000000-0004-0000-0200-000001000000}"/>
    <hyperlink ref="I2" r:id="rId3" tooltip="Pe̍h-ōe-jī" display="https://en.wikipedia.org/wiki/Pe%CC%8Dh-%C5%8De-j%C4%AB" xr:uid="{00000000-0004-0000-0200-000002000000}"/>
    <hyperlink ref="J1" r:id="rId4" tooltip="Taiwanese Mandarin" display="https://en.wikipedia.org/wiki/Taiwanese_Mandarin" xr:uid="{00000000-0004-0000-0200-000003000000}"/>
    <hyperlink ref="J2" r:id="rId5" tooltip="Pinyin" display="https://en.wikipedia.org/wiki/Pinyin" xr:uid="{00000000-0004-0000-0200-000004000000}"/>
    <hyperlink ref="K1" r:id="rId6" tooltip="County (Taiwan)" display="https://en.wikipedia.org/wiki/County_(Taiwan)" xr:uid="{00000000-0004-0000-0200-000005000000}"/>
    <hyperlink ref="M2" r:id="rId7" location="cite_note-1" display="https://en.wikipedia.org/wiki/List_of_cities_in_Taiwan - cite_note-1" xr:uid="{00000000-0004-0000-0200-000006000000}"/>
    <hyperlink ref="K12" r:id="rId8" tooltip="Changhua County" display="https://en.wikipedia.org/wiki/Changhua_County" xr:uid="{00000000-0004-0000-0200-000007000000}"/>
    <hyperlink ref="K13" r:id="rId9" tooltip="Yunlin County" display="https://en.wikipedia.org/wiki/Yunlin_County" xr:uid="{00000000-0004-0000-0200-000008000000}"/>
    <hyperlink ref="K14" r:id="rId10" tooltip="Hualien County" display="https://en.wikipedia.org/wiki/Hualien_County" xr:uid="{00000000-0004-0000-0200-000009000000}"/>
    <hyperlink ref="K15" r:id="rId11" tooltip="Penghu" display="https://en.wikipedia.org/wiki/Penghu" xr:uid="{00000000-0004-0000-0200-00000A000000}"/>
    <hyperlink ref="K16" r:id="rId12" tooltip="Miaoli County" display="https://en.wikipedia.org/wiki/Miaoli_County" xr:uid="{00000000-0004-0000-0200-00000B000000}"/>
    <hyperlink ref="K17" r:id="rId13" tooltip="Nantou County" display="https://en.wikipedia.org/wiki/Nantou_County" xr:uid="{00000000-0004-0000-0200-00000C000000}"/>
    <hyperlink ref="K18" r:id="rId14" tooltip="Pingtung County" display="https://en.wikipedia.org/wiki/Pingtung_County" xr:uid="{00000000-0004-0000-0200-00000D000000}"/>
    <hyperlink ref="K19" r:id="rId15" tooltip="Chiayi County" display="https://en.wikipedia.org/wiki/Chiayi_County" xr:uid="{00000000-0004-0000-0200-00000E000000}"/>
    <hyperlink ref="K20" r:id="rId16" tooltip="Chiayi County" display="https://en.wikipedia.org/wiki/Chiayi_County" xr:uid="{00000000-0004-0000-0200-00000F000000}"/>
    <hyperlink ref="K21" r:id="rId17" tooltip="Taitung County" display="https://en.wikipedia.org/wiki/Taitung_County" xr:uid="{00000000-0004-0000-0200-000010000000}"/>
    <hyperlink ref="K22" r:id="rId18" tooltip="Miaoli County" display="https://en.wikipedia.org/wiki/Miaoli_County" xr:uid="{00000000-0004-0000-0200-000011000000}"/>
    <hyperlink ref="K23" r:id="rId19" tooltip="Yilan County, Taiwan" display="https://en.wikipedia.org/wiki/Yilan_County,_Taiwan" xr:uid="{00000000-0004-0000-0200-000012000000}"/>
    <hyperlink ref="K24" r:id="rId20" tooltip="Changhua County" display="https://en.wikipedia.org/wiki/Changhua_County" xr:uid="{00000000-0004-0000-0200-000013000000}"/>
    <hyperlink ref="K25" r:id="rId21" tooltip="Hsinchu County" display="https://en.wikipedia.org/wiki/Hsinchu_County" xr:uid="{00000000-0004-0000-0200-000014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V249"/>
  <sheetViews>
    <sheetView zoomScaleNormal="100" workbookViewId="0">
      <pane ySplit="1" topLeftCell="A2" activePane="bottomLeft" state="frozen"/>
      <selection pane="bottomLeft" activeCell="E15" sqref="E15"/>
      <selection activeCell="D16" sqref="D16"/>
    </sheetView>
  </sheetViews>
  <sheetFormatPr defaultColWidth="9" defaultRowHeight="18.75" customHeight="1"/>
  <cols>
    <col min="1" max="1" width="13.25" style="3" customWidth="1"/>
    <col min="2" max="2" width="11.375" style="4" customWidth="1"/>
    <col min="3" max="3" width="8" style="4" customWidth="1"/>
    <col min="4" max="4" width="8.625" style="4" customWidth="1"/>
    <col min="5" max="5" width="29.75" style="4" bestFit="1" customWidth="1"/>
    <col min="6" max="6" width="12.75" style="3" customWidth="1"/>
    <col min="7" max="7" width="5.75" style="60" customWidth="1"/>
    <col min="8" max="8" width="11.375" style="3" customWidth="1"/>
    <col min="9" max="9" width="9" style="3"/>
    <col min="10" max="10" width="9" style="92"/>
    <col min="11" max="11" width="9" style="3"/>
    <col min="12" max="12" width="5.75" style="60" customWidth="1"/>
    <col min="13" max="13" width="63.125" style="3" bestFit="1" customWidth="1"/>
    <col min="14" max="14" width="16.875" style="3" customWidth="1"/>
    <col min="15" max="15" width="4.875" style="60" customWidth="1"/>
    <col min="16" max="16" width="25" style="3" customWidth="1"/>
    <col min="17" max="17" width="20.375" style="3" bestFit="1" customWidth="1"/>
    <col min="18" max="18" width="18.625" style="3" bestFit="1" customWidth="1"/>
    <col min="19" max="19" width="4.875" style="60" customWidth="1"/>
    <col min="20" max="20" width="20.75" style="3" bestFit="1" customWidth="1"/>
    <col min="21" max="21" width="4.25" style="62" customWidth="1"/>
    <col min="22" max="22" width="40" style="3" customWidth="1"/>
    <col min="23" max="16384" width="9" style="3"/>
  </cols>
  <sheetData>
    <row r="1" spans="1:22" ht="18.75" customHeight="1" thickBot="1">
      <c r="A1" s="1" t="s">
        <v>172</v>
      </c>
      <c r="B1" s="2" t="s">
        <v>508</v>
      </c>
      <c r="C1" s="2" t="s">
        <v>509</v>
      </c>
      <c r="D1" s="2" t="s">
        <v>510</v>
      </c>
      <c r="E1" s="2" t="s">
        <v>511</v>
      </c>
      <c r="F1" s="154" t="s">
        <v>512</v>
      </c>
      <c r="G1" s="155"/>
      <c r="H1" s="1" t="s">
        <v>51</v>
      </c>
      <c r="I1" s="1" t="s">
        <v>513</v>
      </c>
      <c r="J1" s="91" t="s">
        <v>514</v>
      </c>
      <c r="K1" s="154" t="s">
        <v>515</v>
      </c>
      <c r="L1" s="155"/>
      <c r="M1" s="1" t="s">
        <v>516</v>
      </c>
      <c r="N1" s="154" t="s">
        <v>517</v>
      </c>
      <c r="O1" s="155"/>
      <c r="P1" s="1" t="s">
        <v>518</v>
      </c>
      <c r="Q1" s="1" t="s">
        <v>519</v>
      </c>
      <c r="R1" s="154" t="s">
        <v>520</v>
      </c>
      <c r="S1" s="155"/>
      <c r="T1" s="154" t="s">
        <v>521</v>
      </c>
      <c r="U1" s="156"/>
      <c r="V1" s="1" t="s">
        <v>522</v>
      </c>
    </row>
    <row r="2" spans="1:22" ht="18.75" customHeight="1">
      <c r="A2" s="3" t="s">
        <v>523</v>
      </c>
      <c r="B2" s="4" t="s">
        <v>524</v>
      </c>
      <c r="C2" s="4" t="s">
        <v>525</v>
      </c>
      <c r="D2" s="4" t="s">
        <v>525</v>
      </c>
      <c r="E2" s="4" t="s">
        <v>526</v>
      </c>
      <c r="F2" s="3" t="s">
        <v>527</v>
      </c>
      <c r="G2" s="60">
        <v>99</v>
      </c>
      <c r="L2" s="60">
        <v>99</v>
      </c>
      <c r="N2" s="3" t="s">
        <v>527</v>
      </c>
      <c r="O2" s="60">
        <v>99</v>
      </c>
      <c r="R2" s="3" t="s">
        <v>527</v>
      </c>
      <c r="V2" s="3" t="s">
        <v>528</v>
      </c>
    </row>
    <row r="3" spans="1:22" ht="18.75" customHeight="1">
      <c r="A3" s="3" t="s">
        <v>529</v>
      </c>
      <c r="B3" s="4" t="s">
        <v>530</v>
      </c>
      <c r="C3" s="4" t="s">
        <v>531</v>
      </c>
      <c r="D3" s="4" t="s">
        <v>531</v>
      </c>
      <c r="E3" s="4" t="s">
        <v>532</v>
      </c>
      <c r="F3" s="3" t="s">
        <v>416</v>
      </c>
      <c r="G3" s="60">
        <v>0</v>
      </c>
      <c r="H3" s="3" t="s">
        <v>533</v>
      </c>
      <c r="I3" s="3" t="s">
        <v>534</v>
      </c>
      <c r="J3" s="92" t="s">
        <v>535</v>
      </c>
      <c r="K3" s="3" t="s">
        <v>536</v>
      </c>
      <c r="L3" s="60">
        <v>0</v>
      </c>
      <c r="M3" s="3" t="s">
        <v>537</v>
      </c>
      <c r="N3" s="3" t="s">
        <v>538</v>
      </c>
      <c r="O3" s="60">
        <v>1</v>
      </c>
      <c r="P3" s="3" t="s">
        <v>539</v>
      </c>
      <c r="Q3" s="3" t="s">
        <v>540</v>
      </c>
      <c r="R3" s="3" t="s">
        <v>541</v>
      </c>
      <c r="S3" s="60">
        <v>11</v>
      </c>
      <c r="T3" s="19" t="s">
        <v>542</v>
      </c>
      <c r="U3" s="63" t="s">
        <v>543</v>
      </c>
      <c r="V3" s="3" t="s">
        <v>544</v>
      </c>
    </row>
    <row r="4" spans="1:22" ht="18.75" customHeight="1">
      <c r="B4" s="4" t="s">
        <v>545</v>
      </c>
      <c r="C4" s="4" t="s">
        <v>546</v>
      </c>
      <c r="D4" s="4" t="s">
        <v>546</v>
      </c>
      <c r="E4" s="4" t="s">
        <v>547</v>
      </c>
      <c r="F4" s="3" t="s">
        <v>548</v>
      </c>
      <c r="G4" s="60">
        <v>1</v>
      </c>
      <c r="H4" s="3" t="s">
        <v>549</v>
      </c>
      <c r="I4" s="3" t="s">
        <v>550</v>
      </c>
      <c r="K4" s="3" t="s">
        <v>551</v>
      </c>
      <c r="L4" s="60">
        <v>1</v>
      </c>
      <c r="M4" s="3" t="s">
        <v>552</v>
      </c>
      <c r="N4" s="3" t="s">
        <v>553</v>
      </c>
      <c r="O4" s="60">
        <v>0</v>
      </c>
      <c r="P4" s="3" t="s">
        <v>554</v>
      </c>
      <c r="Q4" s="3" t="s">
        <v>555</v>
      </c>
      <c r="R4" s="3" t="s">
        <v>556</v>
      </c>
      <c r="S4" s="60">
        <v>12</v>
      </c>
      <c r="T4" s="19" t="s">
        <v>557</v>
      </c>
      <c r="U4" s="63" t="s">
        <v>558</v>
      </c>
      <c r="V4" s="3" t="s">
        <v>559</v>
      </c>
    </row>
    <row r="5" spans="1:22" ht="18.75" customHeight="1">
      <c r="B5" s="4" t="s">
        <v>560</v>
      </c>
      <c r="C5" s="4" t="s">
        <v>561</v>
      </c>
      <c r="D5" s="4" t="s">
        <v>561</v>
      </c>
      <c r="E5" s="4" t="s">
        <v>562</v>
      </c>
      <c r="F5" s="3" t="s">
        <v>370</v>
      </c>
      <c r="G5" s="60">
        <v>2</v>
      </c>
      <c r="K5" s="3" t="s">
        <v>563</v>
      </c>
      <c r="L5" s="60">
        <v>2</v>
      </c>
      <c r="M5" s="3" t="s">
        <v>564</v>
      </c>
      <c r="N5" s="3" t="s">
        <v>565</v>
      </c>
      <c r="O5" s="60">
        <v>99</v>
      </c>
      <c r="P5" s="3" t="s">
        <v>566</v>
      </c>
      <c r="Q5" s="3" t="s">
        <v>565</v>
      </c>
      <c r="R5" s="3" t="s">
        <v>567</v>
      </c>
      <c r="S5" s="60">
        <v>13</v>
      </c>
      <c r="T5" s="19" t="s">
        <v>568</v>
      </c>
      <c r="U5" s="63" t="s">
        <v>569</v>
      </c>
      <c r="V5" s="3" t="s">
        <v>570</v>
      </c>
    </row>
    <row r="6" spans="1:22" ht="18.75" customHeight="1">
      <c r="B6" s="4" t="s">
        <v>571</v>
      </c>
      <c r="C6" s="4" t="s">
        <v>572</v>
      </c>
      <c r="D6" s="4" t="s">
        <v>572</v>
      </c>
      <c r="E6" s="4" t="s">
        <v>573</v>
      </c>
      <c r="F6" s="3" t="s">
        <v>396</v>
      </c>
      <c r="G6" s="60">
        <v>3</v>
      </c>
      <c r="K6" s="3" t="s">
        <v>574</v>
      </c>
      <c r="L6" s="60">
        <v>3</v>
      </c>
      <c r="M6" s="3" t="s">
        <v>575</v>
      </c>
      <c r="P6" s="3" t="s">
        <v>576</v>
      </c>
      <c r="R6" s="3" t="s">
        <v>577</v>
      </c>
      <c r="S6" s="60">
        <v>14</v>
      </c>
      <c r="T6" s="19" t="s">
        <v>577</v>
      </c>
      <c r="U6" s="63" t="s">
        <v>578</v>
      </c>
      <c r="V6" s="3" t="s">
        <v>579</v>
      </c>
    </row>
    <row r="7" spans="1:22" ht="18.75" customHeight="1">
      <c r="B7" s="4" t="s">
        <v>580</v>
      </c>
      <c r="C7" s="4" t="s">
        <v>581</v>
      </c>
      <c r="D7" s="4" t="s">
        <v>581</v>
      </c>
      <c r="E7" s="4" t="s">
        <v>582</v>
      </c>
      <c r="F7" s="3" t="s">
        <v>409</v>
      </c>
      <c r="G7" s="60">
        <v>4</v>
      </c>
      <c r="K7" s="3" t="s">
        <v>583</v>
      </c>
      <c r="L7" s="60">
        <v>4</v>
      </c>
      <c r="R7" s="3" t="s">
        <v>584</v>
      </c>
      <c r="S7" s="60">
        <v>15</v>
      </c>
      <c r="T7" s="19" t="s">
        <v>541</v>
      </c>
      <c r="U7" s="63" t="s">
        <v>585</v>
      </c>
      <c r="V7" s="3" t="s">
        <v>586</v>
      </c>
    </row>
    <row r="8" spans="1:22" ht="18.75" customHeight="1">
      <c r="B8" s="4" t="s">
        <v>587</v>
      </c>
      <c r="C8" s="4" t="s">
        <v>588</v>
      </c>
      <c r="D8" s="4" t="s">
        <v>588</v>
      </c>
      <c r="E8" s="4" t="s">
        <v>589</v>
      </c>
      <c r="F8" s="3" t="s">
        <v>590</v>
      </c>
      <c r="G8" s="60">
        <v>5</v>
      </c>
      <c r="R8" s="3" t="s">
        <v>591</v>
      </c>
      <c r="S8" s="60">
        <v>16</v>
      </c>
      <c r="T8" s="19" t="s">
        <v>592</v>
      </c>
      <c r="U8" s="63" t="s">
        <v>593</v>
      </c>
      <c r="V8" s="3" t="s">
        <v>594</v>
      </c>
    </row>
    <row r="9" spans="1:22" ht="18.75" customHeight="1">
      <c r="B9" s="4" t="s">
        <v>595</v>
      </c>
      <c r="C9" s="4" t="s">
        <v>596</v>
      </c>
      <c r="D9" s="4" t="s">
        <v>596</v>
      </c>
      <c r="E9" s="4" t="s">
        <v>597</v>
      </c>
      <c r="F9" s="3" t="s">
        <v>598</v>
      </c>
      <c r="G9" s="60">
        <v>6</v>
      </c>
      <c r="R9" s="3" t="s">
        <v>599</v>
      </c>
      <c r="S9" s="60">
        <v>17</v>
      </c>
      <c r="T9" s="19" t="s">
        <v>600</v>
      </c>
      <c r="U9" s="63" t="s">
        <v>601</v>
      </c>
    </row>
    <row r="10" spans="1:22" ht="18.75" customHeight="1">
      <c r="B10" s="4" t="s">
        <v>602</v>
      </c>
      <c r="C10" s="4" t="s">
        <v>603</v>
      </c>
      <c r="D10" s="4" t="s">
        <v>603</v>
      </c>
      <c r="E10" s="4" t="s">
        <v>604</v>
      </c>
      <c r="F10" s="3" t="s">
        <v>605</v>
      </c>
      <c r="G10" s="60">
        <v>7</v>
      </c>
      <c r="R10" s="3" t="s">
        <v>606</v>
      </c>
      <c r="S10" s="60">
        <v>18</v>
      </c>
      <c r="T10" s="19" t="s">
        <v>607</v>
      </c>
      <c r="U10" s="63" t="s">
        <v>608</v>
      </c>
    </row>
    <row r="11" spans="1:22" ht="18.75" customHeight="1">
      <c r="B11" s="4" t="s">
        <v>609</v>
      </c>
      <c r="C11" s="4" t="s">
        <v>569</v>
      </c>
      <c r="D11" s="4" t="s">
        <v>569</v>
      </c>
      <c r="E11" s="4" t="s">
        <v>610</v>
      </c>
      <c r="F11" s="3" t="s">
        <v>611</v>
      </c>
      <c r="G11" s="60">
        <v>8</v>
      </c>
      <c r="R11" s="3" t="s">
        <v>612</v>
      </c>
      <c r="S11" s="60">
        <v>19</v>
      </c>
      <c r="T11" s="19" t="s">
        <v>613</v>
      </c>
      <c r="U11" s="63" t="s">
        <v>614</v>
      </c>
    </row>
    <row r="12" spans="1:22" ht="18.75" customHeight="1">
      <c r="B12" s="4" t="s">
        <v>615</v>
      </c>
      <c r="C12" s="4" t="s">
        <v>578</v>
      </c>
      <c r="D12" s="4" t="s">
        <v>578</v>
      </c>
      <c r="E12" s="4" t="s">
        <v>616</v>
      </c>
      <c r="F12" s="3" t="s">
        <v>617</v>
      </c>
      <c r="G12" s="60">
        <v>9</v>
      </c>
      <c r="R12" s="3" t="s">
        <v>618</v>
      </c>
      <c r="S12" s="60">
        <v>20</v>
      </c>
      <c r="T12" s="19" t="s">
        <v>619</v>
      </c>
      <c r="U12" s="63" t="s">
        <v>620</v>
      </c>
    </row>
    <row r="13" spans="1:22" ht="18.75" customHeight="1">
      <c r="B13" s="4" t="s">
        <v>621</v>
      </c>
      <c r="C13" s="4" t="s">
        <v>622</v>
      </c>
      <c r="D13" s="4" t="s">
        <v>622</v>
      </c>
      <c r="E13" s="4" t="s">
        <v>623</v>
      </c>
      <c r="F13" s="3" t="s">
        <v>402</v>
      </c>
      <c r="G13" s="60">
        <v>10</v>
      </c>
      <c r="R13" s="3" t="s">
        <v>624</v>
      </c>
      <c r="S13" s="60">
        <v>99</v>
      </c>
      <c r="T13" s="19" t="s">
        <v>625</v>
      </c>
      <c r="U13" s="63" t="s">
        <v>626</v>
      </c>
    </row>
    <row r="14" spans="1:22" ht="18.75" customHeight="1">
      <c r="B14" s="4" t="s">
        <v>627</v>
      </c>
      <c r="D14" s="4" t="s">
        <v>628</v>
      </c>
      <c r="E14" s="4" t="s">
        <v>629</v>
      </c>
      <c r="F14" s="3" t="s">
        <v>630</v>
      </c>
      <c r="G14" s="60">
        <v>11</v>
      </c>
      <c r="R14" s="20"/>
      <c r="S14" s="61"/>
      <c r="T14" s="19" t="s">
        <v>631</v>
      </c>
      <c r="U14" s="63" t="s">
        <v>632</v>
      </c>
    </row>
    <row r="15" spans="1:22" ht="18.75" customHeight="1">
      <c r="B15" s="4" t="s">
        <v>633</v>
      </c>
      <c r="D15" s="4" t="s">
        <v>634</v>
      </c>
      <c r="E15" s="4" t="s">
        <v>635</v>
      </c>
      <c r="F15" s="3" t="s">
        <v>636</v>
      </c>
      <c r="G15" s="60">
        <v>12</v>
      </c>
      <c r="N15" s="20"/>
      <c r="P15" s="20"/>
      <c r="Q15" s="20"/>
      <c r="T15" s="19" t="s">
        <v>497</v>
      </c>
      <c r="U15" s="63" t="s">
        <v>637</v>
      </c>
    </row>
    <row r="16" spans="1:22" ht="18.75" customHeight="1">
      <c r="B16" s="4" t="s">
        <v>638</v>
      </c>
      <c r="D16" s="4" t="s">
        <v>639</v>
      </c>
      <c r="E16" s="4" t="s">
        <v>640</v>
      </c>
      <c r="F16" s="3" t="s">
        <v>641</v>
      </c>
      <c r="G16" s="60">
        <v>13</v>
      </c>
    </row>
    <row r="17" spans="2:7" ht="18.75" customHeight="1">
      <c r="B17" s="4" t="s">
        <v>642</v>
      </c>
      <c r="D17" s="4" t="s">
        <v>643</v>
      </c>
      <c r="E17" s="4" t="s">
        <v>644</v>
      </c>
      <c r="F17" s="3" t="s">
        <v>362</v>
      </c>
      <c r="G17" s="60">
        <v>14</v>
      </c>
    </row>
    <row r="18" spans="2:7" ht="18.75" customHeight="1">
      <c r="B18" s="4" t="s">
        <v>645</v>
      </c>
      <c r="D18" s="4" t="s">
        <v>646</v>
      </c>
      <c r="E18" s="4" t="s">
        <v>647</v>
      </c>
      <c r="F18" s="3" t="s">
        <v>648</v>
      </c>
      <c r="G18" s="60">
        <v>15</v>
      </c>
    </row>
    <row r="19" spans="2:7" ht="18.75" customHeight="1">
      <c r="B19" s="4" t="s">
        <v>649</v>
      </c>
      <c r="D19" s="4" t="s">
        <v>650</v>
      </c>
      <c r="E19" s="4" t="s">
        <v>651</v>
      </c>
      <c r="F19" s="3" t="s">
        <v>652</v>
      </c>
      <c r="G19" s="60">
        <v>16</v>
      </c>
    </row>
    <row r="20" spans="2:7" ht="18.75" customHeight="1">
      <c r="B20" s="4" t="s">
        <v>653</v>
      </c>
      <c r="D20" s="4" t="s">
        <v>654</v>
      </c>
      <c r="E20" s="4" t="s">
        <v>655</v>
      </c>
      <c r="F20" s="3" t="s">
        <v>656</v>
      </c>
      <c r="G20" s="60">
        <v>17</v>
      </c>
    </row>
    <row r="21" spans="2:7" ht="18.75" customHeight="1">
      <c r="B21" s="4" t="s">
        <v>657</v>
      </c>
      <c r="D21" s="4" t="s">
        <v>658</v>
      </c>
      <c r="E21" s="4" t="s">
        <v>659</v>
      </c>
      <c r="F21" s="3" t="s">
        <v>660</v>
      </c>
      <c r="G21" s="60">
        <v>18</v>
      </c>
    </row>
    <row r="22" spans="2:7" ht="18.75" customHeight="1">
      <c r="B22" s="4" t="s">
        <v>661</v>
      </c>
      <c r="D22" s="4" t="s">
        <v>662</v>
      </c>
      <c r="E22" s="4" t="s">
        <v>663</v>
      </c>
      <c r="F22" s="3" t="s">
        <v>664</v>
      </c>
      <c r="G22" s="60">
        <v>19</v>
      </c>
    </row>
    <row r="23" spans="2:7" ht="18.75" customHeight="1">
      <c r="B23" s="4" t="s">
        <v>665</v>
      </c>
      <c r="D23" s="4" t="s">
        <v>666</v>
      </c>
      <c r="E23" s="4" t="s">
        <v>667</v>
      </c>
      <c r="F23" s="3" t="s">
        <v>668</v>
      </c>
      <c r="G23" s="60">
        <v>20</v>
      </c>
    </row>
    <row r="24" spans="2:7" ht="18.75" customHeight="1">
      <c r="B24" s="4" t="s">
        <v>669</v>
      </c>
      <c r="D24" s="4" t="s">
        <v>670</v>
      </c>
      <c r="E24" s="4" t="s">
        <v>671</v>
      </c>
      <c r="F24" s="3" t="s">
        <v>672</v>
      </c>
      <c r="G24" s="60">
        <v>21</v>
      </c>
    </row>
    <row r="25" spans="2:7" ht="18.75" customHeight="1">
      <c r="B25" s="4" t="s">
        <v>673</v>
      </c>
      <c r="D25" s="4" t="s">
        <v>674</v>
      </c>
      <c r="E25" s="4" t="s">
        <v>675</v>
      </c>
      <c r="F25" s="3" t="s">
        <v>583</v>
      </c>
      <c r="G25" s="60">
        <v>22</v>
      </c>
    </row>
    <row r="26" spans="2:7" ht="18.75" customHeight="1">
      <c r="B26" s="4" t="s">
        <v>676</v>
      </c>
      <c r="D26" s="4" t="s">
        <v>677</v>
      </c>
      <c r="E26" s="4" t="s">
        <v>678</v>
      </c>
    </row>
    <row r="27" spans="2:7" ht="18.75" customHeight="1">
      <c r="B27" s="4" t="s">
        <v>679</v>
      </c>
      <c r="D27" s="4" t="s">
        <v>680</v>
      </c>
      <c r="E27" s="4" t="s">
        <v>681</v>
      </c>
    </row>
    <row r="28" spans="2:7" ht="18.75" customHeight="1">
      <c r="B28" s="4" t="s">
        <v>682</v>
      </c>
      <c r="D28" s="4" t="s">
        <v>683</v>
      </c>
      <c r="E28" s="4" t="s">
        <v>684</v>
      </c>
    </row>
    <row r="29" spans="2:7" ht="18.75" customHeight="1">
      <c r="B29" s="4" t="s">
        <v>685</v>
      </c>
      <c r="D29" s="4" t="s">
        <v>686</v>
      </c>
      <c r="E29" s="4" t="s">
        <v>687</v>
      </c>
    </row>
    <row r="30" spans="2:7" ht="18.75" customHeight="1">
      <c r="B30" s="4" t="s">
        <v>688</v>
      </c>
      <c r="D30" s="4" t="s">
        <v>689</v>
      </c>
      <c r="E30" s="4" t="s">
        <v>690</v>
      </c>
    </row>
    <row r="31" spans="2:7" ht="18.75" customHeight="1">
      <c r="B31" s="4" t="s">
        <v>691</v>
      </c>
      <c r="D31" s="4" t="s">
        <v>692</v>
      </c>
      <c r="E31" s="4" t="s">
        <v>693</v>
      </c>
    </row>
    <row r="32" spans="2:7" ht="18.75" customHeight="1">
      <c r="B32" s="4" t="s">
        <v>694</v>
      </c>
      <c r="D32" s="4" t="s">
        <v>695</v>
      </c>
      <c r="E32" s="4" t="s">
        <v>696</v>
      </c>
    </row>
    <row r="33" spans="2:5" ht="18.75" customHeight="1">
      <c r="B33" s="4" t="s">
        <v>697</v>
      </c>
      <c r="E33" s="4" t="s">
        <v>698</v>
      </c>
    </row>
    <row r="34" spans="2:5" ht="18.75" customHeight="1">
      <c r="B34" s="4" t="s">
        <v>699</v>
      </c>
      <c r="E34" s="4" t="s">
        <v>700</v>
      </c>
    </row>
    <row r="35" spans="2:5" ht="18.75" customHeight="1">
      <c r="B35" s="4" t="s">
        <v>701</v>
      </c>
      <c r="E35" s="4" t="s">
        <v>702</v>
      </c>
    </row>
    <row r="36" spans="2:5" ht="18.75" customHeight="1">
      <c r="B36" s="4" t="s">
        <v>703</v>
      </c>
      <c r="E36" s="4" t="s">
        <v>704</v>
      </c>
    </row>
    <row r="37" spans="2:5" ht="18.75" customHeight="1">
      <c r="B37" s="4" t="s">
        <v>705</v>
      </c>
      <c r="E37" s="4" t="s">
        <v>706</v>
      </c>
    </row>
    <row r="38" spans="2:5" ht="18.75" customHeight="1">
      <c r="B38" s="4" t="s">
        <v>707</v>
      </c>
      <c r="E38" s="4" t="s">
        <v>708</v>
      </c>
    </row>
    <row r="39" spans="2:5" ht="18.75" customHeight="1">
      <c r="B39" s="4" t="s">
        <v>709</v>
      </c>
      <c r="E39" s="4" t="s">
        <v>710</v>
      </c>
    </row>
    <row r="40" spans="2:5" ht="18.75" customHeight="1">
      <c r="B40" s="4" t="s">
        <v>711</v>
      </c>
      <c r="E40" s="4" t="s">
        <v>712</v>
      </c>
    </row>
    <row r="41" spans="2:5" ht="18.75" customHeight="1">
      <c r="B41" s="4" t="s">
        <v>713</v>
      </c>
      <c r="E41" s="4" t="s">
        <v>714</v>
      </c>
    </row>
    <row r="42" spans="2:5" ht="18.75" customHeight="1">
      <c r="B42" s="4" t="s">
        <v>715</v>
      </c>
      <c r="E42" s="4" t="s">
        <v>716</v>
      </c>
    </row>
    <row r="43" spans="2:5" ht="18.75" customHeight="1">
      <c r="B43" s="4" t="s">
        <v>717</v>
      </c>
      <c r="E43" s="4" t="s">
        <v>718</v>
      </c>
    </row>
    <row r="44" spans="2:5" ht="18.75" customHeight="1">
      <c r="B44" s="4" t="s">
        <v>719</v>
      </c>
      <c r="E44" s="4" t="s">
        <v>720</v>
      </c>
    </row>
    <row r="45" spans="2:5" ht="18.75" customHeight="1">
      <c r="B45" s="4" t="s">
        <v>721</v>
      </c>
      <c r="E45" s="4" t="s">
        <v>722</v>
      </c>
    </row>
    <row r="46" spans="2:5" ht="18.75" customHeight="1">
      <c r="B46" s="4" t="s">
        <v>723</v>
      </c>
      <c r="E46" s="4" t="s">
        <v>724</v>
      </c>
    </row>
    <row r="47" spans="2:5" ht="18.75" customHeight="1">
      <c r="B47" s="4" t="s">
        <v>725</v>
      </c>
      <c r="E47" s="4" t="s">
        <v>726</v>
      </c>
    </row>
    <row r="48" spans="2:5" ht="18.75" customHeight="1">
      <c r="B48" s="4" t="s">
        <v>727</v>
      </c>
      <c r="E48" s="4" t="s">
        <v>728</v>
      </c>
    </row>
    <row r="49" spans="2:5" ht="18.75" customHeight="1">
      <c r="B49" s="4" t="s">
        <v>729</v>
      </c>
      <c r="E49" s="4" t="s">
        <v>730</v>
      </c>
    </row>
    <row r="50" spans="2:5" ht="18.75" customHeight="1">
      <c r="B50" s="4" t="s">
        <v>731</v>
      </c>
      <c r="E50" s="4" t="s">
        <v>732</v>
      </c>
    </row>
    <row r="51" spans="2:5" ht="18.75" customHeight="1">
      <c r="B51" s="4" t="s">
        <v>733</v>
      </c>
      <c r="E51" s="4" t="s">
        <v>734</v>
      </c>
    </row>
    <row r="52" spans="2:5" ht="18.75" customHeight="1">
      <c r="B52" s="4" t="s">
        <v>735</v>
      </c>
      <c r="E52" s="4" t="s">
        <v>736</v>
      </c>
    </row>
    <row r="53" spans="2:5" ht="18.75" customHeight="1">
      <c r="B53" s="4" t="s">
        <v>737</v>
      </c>
      <c r="E53" s="4" t="s">
        <v>738</v>
      </c>
    </row>
    <row r="54" spans="2:5" ht="18.75" customHeight="1">
      <c r="B54" s="4" t="s">
        <v>739</v>
      </c>
      <c r="E54" s="4" t="s">
        <v>740</v>
      </c>
    </row>
    <row r="55" spans="2:5" ht="18.75" customHeight="1">
      <c r="B55" s="4" t="s">
        <v>741</v>
      </c>
      <c r="E55" s="4" t="s">
        <v>742</v>
      </c>
    </row>
    <row r="56" spans="2:5" ht="18.75" customHeight="1">
      <c r="B56" s="4" t="s">
        <v>743</v>
      </c>
      <c r="E56" s="4" t="s">
        <v>744</v>
      </c>
    </row>
    <row r="57" spans="2:5" ht="18.75" customHeight="1">
      <c r="B57" s="4" t="s">
        <v>745</v>
      </c>
      <c r="E57" s="4" t="s">
        <v>746</v>
      </c>
    </row>
    <row r="58" spans="2:5" ht="18.75" customHeight="1">
      <c r="B58" s="4" t="s">
        <v>747</v>
      </c>
      <c r="E58" s="4" t="s">
        <v>748</v>
      </c>
    </row>
    <row r="59" spans="2:5" ht="18.75" customHeight="1">
      <c r="B59" s="4" t="s">
        <v>749</v>
      </c>
      <c r="E59" s="4" t="s">
        <v>750</v>
      </c>
    </row>
    <row r="60" spans="2:5" ht="18.75" customHeight="1">
      <c r="B60" s="4" t="s">
        <v>751</v>
      </c>
      <c r="E60" s="4" t="s">
        <v>752</v>
      </c>
    </row>
    <row r="61" spans="2:5" ht="18.75" customHeight="1">
      <c r="B61" s="4" t="s">
        <v>753</v>
      </c>
      <c r="E61" s="4" t="s">
        <v>754</v>
      </c>
    </row>
    <row r="62" spans="2:5" ht="18.75" customHeight="1">
      <c r="B62" s="4" t="s">
        <v>755</v>
      </c>
      <c r="E62" s="4" t="s">
        <v>756</v>
      </c>
    </row>
    <row r="63" spans="2:5" ht="18.75" customHeight="1">
      <c r="B63" s="4" t="s">
        <v>757</v>
      </c>
      <c r="E63" s="4" t="s">
        <v>758</v>
      </c>
    </row>
    <row r="64" spans="2:5" ht="18.75" customHeight="1">
      <c r="B64" s="4" t="s">
        <v>759</v>
      </c>
      <c r="E64" s="4" t="s">
        <v>760</v>
      </c>
    </row>
    <row r="65" spans="2:5" ht="18.75" customHeight="1">
      <c r="B65" s="4" t="s">
        <v>761</v>
      </c>
      <c r="E65" s="4" t="s">
        <v>762</v>
      </c>
    </row>
    <row r="66" spans="2:5" ht="18.75" customHeight="1">
      <c r="B66" s="4" t="s">
        <v>763</v>
      </c>
      <c r="E66" s="4" t="s">
        <v>764</v>
      </c>
    </row>
    <row r="67" spans="2:5" ht="18.75" customHeight="1">
      <c r="B67" s="4" t="s">
        <v>765</v>
      </c>
      <c r="E67" s="4" t="s">
        <v>766</v>
      </c>
    </row>
    <row r="68" spans="2:5" ht="18.75" customHeight="1">
      <c r="B68" s="4" t="s">
        <v>767</v>
      </c>
      <c r="E68" s="4" t="s">
        <v>768</v>
      </c>
    </row>
    <row r="69" spans="2:5" ht="18.75" customHeight="1">
      <c r="B69" s="4" t="s">
        <v>769</v>
      </c>
      <c r="E69" s="4" t="s">
        <v>770</v>
      </c>
    </row>
    <row r="70" spans="2:5" ht="18.75" customHeight="1">
      <c r="B70" s="4" t="s">
        <v>771</v>
      </c>
      <c r="E70" s="4" t="s">
        <v>772</v>
      </c>
    </row>
    <row r="71" spans="2:5" ht="18.75" customHeight="1">
      <c r="B71" s="4" t="s">
        <v>773</v>
      </c>
      <c r="E71" s="4" t="s">
        <v>774</v>
      </c>
    </row>
    <row r="72" spans="2:5" ht="18.75" customHeight="1">
      <c r="B72" s="4" t="s">
        <v>775</v>
      </c>
      <c r="E72" s="4" t="s">
        <v>776</v>
      </c>
    </row>
    <row r="73" spans="2:5" ht="18.75" customHeight="1">
      <c r="B73" s="4" t="s">
        <v>777</v>
      </c>
      <c r="E73" s="4" t="s">
        <v>778</v>
      </c>
    </row>
    <row r="74" spans="2:5" ht="18.75" customHeight="1">
      <c r="B74" s="4" t="s">
        <v>779</v>
      </c>
      <c r="E74" s="4" t="s">
        <v>780</v>
      </c>
    </row>
    <row r="75" spans="2:5" ht="18.75" customHeight="1">
      <c r="B75" s="4" t="s">
        <v>781</v>
      </c>
      <c r="E75" s="4" t="s">
        <v>782</v>
      </c>
    </row>
    <row r="76" spans="2:5" ht="18.75" customHeight="1">
      <c r="B76" s="4" t="s">
        <v>783</v>
      </c>
      <c r="E76" s="4" t="s">
        <v>784</v>
      </c>
    </row>
    <row r="77" spans="2:5" ht="18.75" customHeight="1">
      <c r="B77" s="4" t="s">
        <v>785</v>
      </c>
      <c r="E77" s="4" t="s">
        <v>786</v>
      </c>
    </row>
    <row r="78" spans="2:5" ht="18.75" customHeight="1">
      <c r="B78" s="4" t="s">
        <v>787</v>
      </c>
      <c r="E78" s="4" t="s">
        <v>788</v>
      </c>
    </row>
    <row r="79" spans="2:5" ht="18.75" customHeight="1">
      <c r="B79" s="4" t="s">
        <v>789</v>
      </c>
      <c r="E79" s="4" t="s">
        <v>790</v>
      </c>
    </row>
    <row r="80" spans="2:5" ht="18.75" customHeight="1">
      <c r="B80" s="4" t="s">
        <v>791</v>
      </c>
      <c r="E80" s="4" t="s">
        <v>792</v>
      </c>
    </row>
    <row r="81" spans="2:5" ht="18.75" customHeight="1">
      <c r="B81" s="4" t="s">
        <v>793</v>
      </c>
      <c r="E81" s="4" t="s">
        <v>794</v>
      </c>
    </row>
    <row r="82" spans="2:5" ht="18.75" customHeight="1">
      <c r="B82" s="4" t="s">
        <v>795</v>
      </c>
      <c r="E82" s="4" t="s">
        <v>796</v>
      </c>
    </row>
    <row r="83" spans="2:5" ht="18.75" customHeight="1">
      <c r="B83" s="4" t="s">
        <v>797</v>
      </c>
      <c r="E83" s="4" t="s">
        <v>798</v>
      </c>
    </row>
    <row r="84" spans="2:5" ht="18.75" customHeight="1">
      <c r="B84" s="4" t="s">
        <v>799</v>
      </c>
      <c r="E84" s="4" t="s">
        <v>800</v>
      </c>
    </row>
    <row r="85" spans="2:5" ht="18.75" customHeight="1">
      <c r="B85" s="4" t="s">
        <v>801</v>
      </c>
      <c r="E85" s="4" t="s">
        <v>802</v>
      </c>
    </row>
    <row r="86" spans="2:5" ht="18.75" customHeight="1">
      <c r="B86" s="4" t="s">
        <v>803</v>
      </c>
      <c r="E86" s="4" t="s">
        <v>804</v>
      </c>
    </row>
    <row r="87" spans="2:5" ht="18.75" customHeight="1">
      <c r="B87" s="4" t="s">
        <v>805</v>
      </c>
      <c r="E87" s="4" t="s">
        <v>806</v>
      </c>
    </row>
    <row r="88" spans="2:5" ht="18.75" customHeight="1">
      <c r="B88" s="4" t="s">
        <v>807</v>
      </c>
      <c r="E88" s="4" t="s">
        <v>808</v>
      </c>
    </row>
    <row r="89" spans="2:5" ht="18.75" customHeight="1">
      <c r="B89" s="4" t="s">
        <v>809</v>
      </c>
      <c r="E89" s="4" t="s">
        <v>810</v>
      </c>
    </row>
    <row r="90" spans="2:5" ht="18.75" customHeight="1">
      <c r="B90" s="4" t="s">
        <v>811</v>
      </c>
      <c r="E90" s="4" t="s">
        <v>812</v>
      </c>
    </row>
    <row r="91" spans="2:5" ht="18.75" customHeight="1">
      <c r="B91" s="4" t="s">
        <v>813</v>
      </c>
      <c r="E91" s="4" t="s">
        <v>814</v>
      </c>
    </row>
    <row r="92" spans="2:5" ht="18.75" customHeight="1">
      <c r="B92" s="4" t="s">
        <v>815</v>
      </c>
      <c r="E92" s="4" t="s">
        <v>816</v>
      </c>
    </row>
    <row r="93" spans="2:5" ht="18.75" customHeight="1">
      <c r="B93" s="4" t="s">
        <v>817</v>
      </c>
      <c r="E93" s="4" t="s">
        <v>818</v>
      </c>
    </row>
    <row r="94" spans="2:5" ht="18.75" customHeight="1">
      <c r="B94" s="4" t="s">
        <v>819</v>
      </c>
      <c r="E94" s="4" t="s">
        <v>820</v>
      </c>
    </row>
    <row r="95" spans="2:5" ht="18.75" customHeight="1">
      <c r="B95" s="4" t="s">
        <v>821</v>
      </c>
      <c r="E95" s="4" t="s">
        <v>822</v>
      </c>
    </row>
    <row r="96" spans="2:5" ht="18.75" customHeight="1">
      <c r="B96" s="4" t="s">
        <v>823</v>
      </c>
      <c r="E96" s="4" t="s">
        <v>824</v>
      </c>
    </row>
    <row r="97" spans="2:5" ht="18.75" customHeight="1">
      <c r="B97" s="4" t="s">
        <v>825</v>
      </c>
      <c r="E97" s="4" t="s">
        <v>826</v>
      </c>
    </row>
    <row r="98" spans="2:5" ht="18.75" customHeight="1">
      <c r="B98" s="4" t="s">
        <v>827</v>
      </c>
      <c r="E98" s="4" t="s">
        <v>828</v>
      </c>
    </row>
    <row r="99" spans="2:5" ht="18.75" customHeight="1">
      <c r="B99" s="4" t="s">
        <v>829</v>
      </c>
      <c r="E99" s="4" t="s">
        <v>830</v>
      </c>
    </row>
    <row r="100" spans="2:5" ht="18.75" customHeight="1">
      <c r="B100" s="4" t="s">
        <v>831</v>
      </c>
      <c r="E100" s="4" t="s">
        <v>832</v>
      </c>
    </row>
    <row r="101" spans="2:5" ht="18.75" customHeight="1">
      <c r="B101" s="4" t="s">
        <v>833</v>
      </c>
      <c r="E101" s="4" t="s">
        <v>834</v>
      </c>
    </row>
    <row r="102" spans="2:5" ht="18.75" customHeight="1">
      <c r="B102" s="4" t="s">
        <v>835</v>
      </c>
      <c r="E102" s="4" t="s">
        <v>836</v>
      </c>
    </row>
    <row r="103" spans="2:5" ht="18.75" customHeight="1">
      <c r="B103" s="4" t="s">
        <v>837</v>
      </c>
      <c r="E103" s="4" t="s">
        <v>838</v>
      </c>
    </row>
    <row r="104" spans="2:5" ht="18.75" customHeight="1">
      <c r="B104" s="4" t="s">
        <v>839</v>
      </c>
      <c r="E104" s="4" t="s">
        <v>840</v>
      </c>
    </row>
    <row r="105" spans="2:5" ht="18.75" customHeight="1">
      <c r="B105" s="4" t="s">
        <v>841</v>
      </c>
      <c r="E105" s="4" t="s">
        <v>842</v>
      </c>
    </row>
    <row r="106" spans="2:5" ht="18.75" customHeight="1">
      <c r="B106" s="4" t="s">
        <v>843</v>
      </c>
      <c r="E106" s="4" t="s">
        <v>844</v>
      </c>
    </row>
    <row r="107" spans="2:5" ht="18.75" customHeight="1">
      <c r="B107" s="4" t="s">
        <v>845</v>
      </c>
      <c r="E107" s="4" t="s">
        <v>846</v>
      </c>
    </row>
    <row r="108" spans="2:5" ht="18.75" customHeight="1">
      <c r="B108" s="4" t="s">
        <v>847</v>
      </c>
      <c r="E108" s="4" t="s">
        <v>848</v>
      </c>
    </row>
    <row r="109" spans="2:5" ht="18.75" customHeight="1">
      <c r="B109" s="4" t="s">
        <v>849</v>
      </c>
      <c r="E109" s="4" t="s">
        <v>850</v>
      </c>
    </row>
    <row r="110" spans="2:5" ht="18.75" customHeight="1">
      <c r="B110" s="4" t="s">
        <v>851</v>
      </c>
      <c r="E110" s="4" t="s">
        <v>852</v>
      </c>
    </row>
    <row r="111" spans="2:5" ht="18.75" customHeight="1">
      <c r="B111" s="4" t="s">
        <v>853</v>
      </c>
      <c r="E111" s="4" t="s">
        <v>854</v>
      </c>
    </row>
    <row r="112" spans="2:5" ht="18.75" customHeight="1">
      <c r="B112" s="4" t="s">
        <v>855</v>
      </c>
      <c r="E112" s="4" t="s">
        <v>856</v>
      </c>
    </row>
    <row r="113" spans="2:5" ht="18.75" customHeight="1">
      <c r="B113" s="4" t="s">
        <v>857</v>
      </c>
      <c r="E113" s="4" t="s">
        <v>858</v>
      </c>
    </row>
    <row r="114" spans="2:5" ht="18.75" customHeight="1">
      <c r="B114" s="4" t="s">
        <v>859</v>
      </c>
      <c r="E114" s="4" t="s">
        <v>860</v>
      </c>
    </row>
    <row r="115" spans="2:5" ht="18.75" customHeight="1">
      <c r="B115" s="4" t="s">
        <v>861</v>
      </c>
      <c r="E115" s="4" t="s">
        <v>862</v>
      </c>
    </row>
    <row r="116" spans="2:5" ht="18.75" customHeight="1">
      <c r="E116" s="4" t="s">
        <v>863</v>
      </c>
    </row>
    <row r="117" spans="2:5" ht="18.75" customHeight="1">
      <c r="E117" s="4" t="s">
        <v>864</v>
      </c>
    </row>
    <row r="118" spans="2:5" ht="18.75" customHeight="1">
      <c r="E118" s="4" t="s">
        <v>865</v>
      </c>
    </row>
    <row r="119" spans="2:5" ht="18.75" customHeight="1">
      <c r="E119" s="4" t="s">
        <v>866</v>
      </c>
    </row>
    <row r="120" spans="2:5" ht="18.75" customHeight="1">
      <c r="E120" s="4" t="s">
        <v>867</v>
      </c>
    </row>
    <row r="121" spans="2:5" ht="18.75" customHeight="1">
      <c r="E121" s="4" t="s">
        <v>868</v>
      </c>
    </row>
    <row r="122" spans="2:5" ht="18.75" customHeight="1">
      <c r="E122" s="4" t="s">
        <v>869</v>
      </c>
    </row>
    <row r="123" spans="2:5" ht="18.75" customHeight="1">
      <c r="E123" s="4" t="s">
        <v>870</v>
      </c>
    </row>
    <row r="124" spans="2:5" ht="18.75" customHeight="1">
      <c r="E124" s="4" t="s">
        <v>871</v>
      </c>
    </row>
    <row r="125" spans="2:5" ht="18.75" customHeight="1">
      <c r="E125" s="4" t="s">
        <v>872</v>
      </c>
    </row>
    <row r="126" spans="2:5" ht="18.75" customHeight="1">
      <c r="E126" s="4" t="s">
        <v>873</v>
      </c>
    </row>
    <row r="127" spans="2:5" ht="18.75" customHeight="1">
      <c r="E127" s="4" t="s">
        <v>874</v>
      </c>
    </row>
    <row r="128" spans="2:5" ht="18.75" customHeight="1">
      <c r="E128" s="4" t="s">
        <v>875</v>
      </c>
    </row>
    <row r="129" spans="5:5" ht="18.75" customHeight="1">
      <c r="E129" s="4" t="s">
        <v>876</v>
      </c>
    </row>
    <row r="130" spans="5:5" ht="18.75" customHeight="1">
      <c r="E130" s="4" t="s">
        <v>877</v>
      </c>
    </row>
    <row r="131" spans="5:5" ht="18.75" customHeight="1">
      <c r="E131" s="4" t="s">
        <v>878</v>
      </c>
    </row>
    <row r="132" spans="5:5" ht="18.75" customHeight="1">
      <c r="E132" s="4" t="s">
        <v>879</v>
      </c>
    </row>
    <row r="133" spans="5:5" ht="18.75" customHeight="1">
      <c r="E133" s="4" t="s">
        <v>880</v>
      </c>
    </row>
    <row r="134" spans="5:5" ht="18.75" customHeight="1">
      <c r="E134" s="4" t="s">
        <v>881</v>
      </c>
    </row>
    <row r="135" spans="5:5" ht="18.75" customHeight="1">
      <c r="E135" s="4" t="s">
        <v>882</v>
      </c>
    </row>
    <row r="136" spans="5:5" ht="18.75" customHeight="1">
      <c r="E136" s="4" t="s">
        <v>883</v>
      </c>
    </row>
    <row r="137" spans="5:5" ht="18.75" customHeight="1">
      <c r="E137" s="4" t="s">
        <v>884</v>
      </c>
    </row>
    <row r="138" spans="5:5" ht="18.75" customHeight="1">
      <c r="E138" s="4" t="s">
        <v>885</v>
      </c>
    </row>
    <row r="139" spans="5:5" ht="18.75" customHeight="1">
      <c r="E139" s="4" t="s">
        <v>886</v>
      </c>
    </row>
    <row r="140" spans="5:5" ht="18.75" customHeight="1">
      <c r="E140" s="4" t="s">
        <v>887</v>
      </c>
    </row>
    <row r="141" spans="5:5" ht="18.75" customHeight="1">
      <c r="E141" s="4" t="s">
        <v>888</v>
      </c>
    </row>
    <row r="142" spans="5:5" ht="18.75" customHeight="1">
      <c r="E142" s="4" t="s">
        <v>889</v>
      </c>
    </row>
    <row r="143" spans="5:5" ht="18.75" customHeight="1">
      <c r="E143" s="4" t="s">
        <v>890</v>
      </c>
    </row>
    <row r="144" spans="5:5" ht="18.75" customHeight="1">
      <c r="E144" s="4" t="s">
        <v>891</v>
      </c>
    </row>
    <row r="145" spans="5:5" ht="18.75" customHeight="1">
      <c r="E145" s="4" t="s">
        <v>892</v>
      </c>
    </row>
    <row r="146" spans="5:5" ht="18.75" customHeight="1">
      <c r="E146" s="4" t="s">
        <v>893</v>
      </c>
    </row>
    <row r="147" spans="5:5" ht="18.75" customHeight="1">
      <c r="E147" s="4" t="s">
        <v>894</v>
      </c>
    </row>
    <row r="148" spans="5:5" ht="18.75" customHeight="1">
      <c r="E148" s="4" t="s">
        <v>895</v>
      </c>
    </row>
    <row r="149" spans="5:5" ht="18.75" customHeight="1">
      <c r="E149" s="4" t="s">
        <v>896</v>
      </c>
    </row>
    <row r="150" spans="5:5" ht="18.75" customHeight="1">
      <c r="E150" s="4" t="s">
        <v>897</v>
      </c>
    </row>
    <row r="151" spans="5:5" ht="18.75" customHeight="1">
      <c r="E151" s="4" t="s">
        <v>898</v>
      </c>
    </row>
    <row r="152" spans="5:5" ht="18.75" customHeight="1">
      <c r="E152" s="4" t="s">
        <v>899</v>
      </c>
    </row>
    <row r="153" spans="5:5" ht="18.75" customHeight="1">
      <c r="E153" s="4" t="s">
        <v>900</v>
      </c>
    </row>
    <row r="154" spans="5:5" ht="18.75" customHeight="1">
      <c r="E154" s="4" t="s">
        <v>901</v>
      </c>
    </row>
    <row r="155" spans="5:5" ht="18.75" customHeight="1">
      <c r="E155" s="4" t="s">
        <v>902</v>
      </c>
    </row>
    <row r="156" spans="5:5" ht="18.75" customHeight="1">
      <c r="E156" s="4" t="s">
        <v>903</v>
      </c>
    </row>
    <row r="157" spans="5:5" ht="18.75" customHeight="1">
      <c r="E157" s="4" t="s">
        <v>904</v>
      </c>
    </row>
    <row r="158" spans="5:5" ht="18.75" customHeight="1">
      <c r="E158" s="4" t="s">
        <v>905</v>
      </c>
    </row>
    <row r="159" spans="5:5" ht="18.75" customHeight="1">
      <c r="E159" s="4" t="s">
        <v>906</v>
      </c>
    </row>
    <row r="160" spans="5:5" ht="18.75" customHeight="1">
      <c r="E160" s="4" t="s">
        <v>907</v>
      </c>
    </row>
    <row r="161" spans="5:5" ht="18.75" customHeight="1">
      <c r="E161" s="4" t="s">
        <v>908</v>
      </c>
    </row>
    <row r="162" spans="5:5" ht="18.75" customHeight="1">
      <c r="E162" s="4" t="s">
        <v>909</v>
      </c>
    </row>
    <row r="163" spans="5:5" ht="18.75" customHeight="1">
      <c r="E163" s="4" t="s">
        <v>910</v>
      </c>
    </row>
    <row r="164" spans="5:5" ht="18.75" customHeight="1">
      <c r="E164" s="4" t="s">
        <v>911</v>
      </c>
    </row>
    <row r="165" spans="5:5" ht="18.75" customHeight="1">
      <c r="E165" s="4" t="s">
        <v>912</v>
      </c>
    </row>
    <row r="166" spans="5:5" ht="18.75" customHeight="1">
      <c r="E166" s="4" t="s">
        <v>913</v>
      </c>
    </row>
    <row r="167" spans="5:5" ht="18.75" customHeight="1">
      <c r="E167" s="4" t="s">
        <v>914</v>
      </c>
    </row>
    <row r="168" spans="5:5" ht="18.75" customHeight="1">
      <c r="E168" s="4" t="s">
        <v>915</v>
      </c>
    </row>
    <row r="169" spans="5:5" ht="18.75" customHeight="1">
      <c r="E169" s="4" t="s">
        <v>916</v>
      </c>
    </row>
    <row r="170" spans="5:5" ht="18.75" customHeight="1">
      <c r="E170" s="4" t="s">
        <v>917</v>
      </c>
    </row>
    <row r="171" spans="5:5" ht="18.75" customHeight="1">
      <c r="E171" s="4" t="s">
        <v>918</v>
      </c>
    </row>
    <row r="172" spans="5:5" ht="18.75" customHeight="1">
      <c r="E172" s="4" t="s">
        <v>919</v>
      </c>
    </row>
    <row r="173" spans="5:5" ht="18.75" customHeight="1">
      <c r="E173" s="4" t="s">
        <v>920</v>
      </c>
    </row>
    <row r="174" spans="5:5" ht="18.75" customHeight="1">
      <c r="E174" s="4" t="s">
        <v>921</v>
      </c>
    </row>
    <row r="175" spans="5:5" ht="18.75" customHeight="1">
      <c r="E175" s="4" t="s">
        <v>922</v>
      </c>
    </row>
    <row r="176" spans="5:5" ht="18.75" customHeight="1">
      <c r="E176" s="4" t="s">
        <v>923</v>
      </c>
    </row>
    <row r="177" spans="5:5" ht="18.75" customHeight="1">
      <c r="E177" s="4" t="s">
        <v>924</v>
      </c>
    </row>
    <row r="178" spans="5:5" ht="18.75" customHeight="1">
      <c r="E178" s="4" t="s">
        <v>925</v>
      </c>
    </row>
    <row r="179" spans="5:5" ht="18.75" customHeight="1">
      <c r="E179" s="4" t="s">
        <v>926</v>
      </c>
    </row>
    <row r="180" spans="5:5" ht="18.75" customHeight="1">
      <c r="E180" s="4" t="s">
        <v>927</v>
      </c>
    </row>
    <row r="181" spans="5:5" ht="18.75" customHeight="1">
      <c r="E181" s="4" t="s">
        <v>928</v>
      </c>
    </row>
    <row r="182" spans="5:5" ht="18.75" customHeight="1">
      <c r="E182" s="4" t="s">
        <v>929</v>
      </c>
    </row>
    <row r="183" spans="5:5" ht="18.75" customHeight="1">
      <c r="E183" s="4" t="s">
        <v>930</v>
      </c>
    </row>
    <row r="184" spans="5:5" ht="18.75" customHeight="1">
      <c r="E184" s="4" t="s">
        <v>931</v>
      </c>
    </row>
    <row r="185" spans="5:5" ht="18.75" customHeight="1">
      <c r="E185" s="4" t="s">
        <v>932</v>
      </c>
    </row>
    <row r="186" spans="5:5" ht="18.75" customHeight="1">
      <c r="E186" s="4" t="s">
        <v>933</v>
      </c>
    </row>
    <row r="187" spans="5:5" ht="18.75" customHeight="1">
      <c r="E187" s="4" t="s">
        <v>934</v>
      </c>
    </row>
    <row r="188" spans="5:5" ht="18.75" customHeight="1">
      <c r="E188" s="4" t="s">
        <v>935</v>
      </c>
    </row>
    <row r="189" spans="5:5" ht="18.75" customHeight="1">
      <c r="E189" s="4" t="s">
        <v>936</v>
      </c>
    </row>
    <row r="190" spans="5:5" ht="18.75" customHeight="1">
      <c r="E190" s="4" t="s">
        <v>937</v>
      </c>
    </row>
    <row r="191" spans="5:5" ht="18.75" customHeight="1">
      <c r="E191" s="4" t="s">
        <v>938</v>
      </c>
    </row>
    <row r="192" spans="5:5" ht="18.75" customHeight="1">
      <c r="E192" s="4" t="s">
        <v>939</v>
      </c>
    </row>
    <row r="193" spans="5:5" ht="18.75" customHeight="1">
      <c r="E193" s="4" t="s">
        <v>940</v>
      </c>
    </row>
    <row r="194" spans="5:5" ht="18.75" customHeight="1">
      <c r="E194" s="4" t="s">
        <v>941</v>
      </c>
    </row>
    <row r="195" spans="5:5" ht="18.75" customHeight="1">
      <c r="E195" s="4" t="s">
        <v>942</v>
      </c>
    </row>
    <row r="196" spans="5:5" ht="18.75" customHeight="1">
      <c r="E196" s="4" t="s">
        <v>943</v>
      </c>
    </row>
    <row r="197" spans="5:5" ht="18.75" customHeight="1">
      <c r="E197" s="4" t="s">
        <v>944</v>
      </c>
    </row>
    <row r="198" spans="5:5" ht="18.75" customHeight="1">
      <c r="E198" s="4" t="s">
        <v>945</v>
      </c>
    </row>
    <row r="199" spans="5:5" ht="18.75" customHeight="1">
      <c r="E199" s="4" t="s">
        <v>946</v>
      </c>
    </row>
    <row r="200" spans="5:5" ht="18.75" customHeight="1">
      <c r="E200" s="4" t="s">
        <v>947</v>
      </c>
    </row>
    <row r="201" spans="5:5" ht="18.75" customHeight="1">
      <c r="E201" s="4" t="s">
        <v>948</v>
      </c>
    </row>
    <row r="202" spans="5:5" ht="18.75" customHeight="1">
      <c r="E202" s="4" t="s">
        <v>949</v>
      </c>
    </row>
    <row r="203" spans="5:5" ht="18.75" customHeight="1">
      <c r="E203" s="4" t="s">
        <v>950</v>
      </c>
    </row>
    <row r="204" spans="5:5" ht="18.75" customHeight="1">
      <c r="E204" s="4" t="s">
        <v>951</v>
      </c>
    </row>
    <row r="205" spans="5:5" ht="18.75" customHeight="1">
      <c r="E205" s="4" t="s">
        <v>952</v>
      </c>
    </row>
    <row r="206" spans="5:5" ht="18.75" customHeight="1">
      <c r="E206" s="4" t="s">
        <v>953</v>
      </c>
    </row>
    <row r="207" spans="5:5" ht="18.75" customHeight="1">
      <c r="E207" s="4" t="s">
        <v>954</v>
      </c>
    </row>
    <row r="208" spans="5:5" ht="18.75" customHeight="1">
      <c r="E208" s="4" t="s">
        <v>955</v>
      </c>
    </row>
    <row r="209" spans="5:5" ht="18.75" customHeight="1">
      <c r="E209" s="4" t="s">
        <v>956</v>
      </c>
    </row>
    <row r="210" spans="5:5" ht="18.75" customHeight="1">
      <c r="E210" s="4" t="s">
        <v>957</v>
      </c>
    </row>
    <row r="211" spans="5:5" ht="18.75" customHeight="1">
      <c r="E211" s="4" t="s">
        <v>958</v>
      </c>
    </row>
    <row r="212" spans="5:5" ht="18.75" customHeight="1">
      <c r="E212" s="4" t="s">
        <v>959</v>
      </c>
    </row>
    <row r="213" spans="5:5" ht="18.75" customHeight="1">
      <c r="E213" s="4" t="s">
        <v>960</v>
      </c>
    </row>
    <row r="214" spans="5:5" ht="18.75" customHeight="1">
      <c r="E214" s="4" t="s">
        <v>961</v>
      </c>
    </row>
    <row r="215" spans="5:5" ht="18.75" customHeight="1">
      <c r="E215" s="4" t="s">
        <v>962</v>
      </c>
    </row>
    <row r="216" spans="5:5" ht="18.75" customHeight="1">
      <c r="E216" s="4" t="s">
        <v>963</v>
      </c>
    </row>
    <row r="217" spans="5:5" ht="18.75" customHeight="1">
      <c r="E217" s="4" t="s">
        <v>964</v>
      </c>
    </row>
    <row r="218" spans="5:5" ht="18.75" customHeight="1">
      <c r="E218" s="4" t="s">
        <v>965</v>
      </c>
    </row>
    <row r="219" spans="5:5" ht="18.75" customHeight="1">
      <c r="E219" s="4" t="s">
        <v>966</v>
      </c>
    </row>
    <row r="220" spans="5:5" ht="18.75" customHeight="1">
      <c r="E220" s="4" t="s">
        <v>967</v>
      </c>
    </row>
    <row r="221" spans="5:5" ht="18.75" customHeight="1">
      <c r="E221" s="4" t="s">
        <v>968</v>
      </c>
    </row>
    <row r="222" spans="5:5" ht="18.75" customHeight="1">
      <c r="E222" s="4" t="s">
        <v>969</v>
      </c>
    </row>
    <row r="223" spans="5:5" ht="18.75" customHeight="1">
      <c r="E223" s="4" t="s">
        <v>970</v>
      </c>
    </row>
    <row r="224" spans="5:5" ht="18.75" customHeight="1">
      <c r="E224" s="4" t="s">
        <v>971</v>
      </c>
    </row>
    <row r="225" spans="5:5" ht="18.75" customHeight="1">
      <c r="E225" s="4" t="s">
        <v>972</v>
      </c>
    </row>
    <row r="226" spans="5:5" ht="18.75" customHeight="1">
      <c r="E226" s="4" t="s">
        <v>973</v>
      </c>
    </row>
    <row r="227" spans="5:5" ht="18.75" customHeight="1">
      <c r="E227" s="4" t="s">
        <v>974</v>
      </c>
    </row>
    <row r="228" spans="5:5" ht="18.75" customHeight="1">
      <c r="E228" s="4" t="s">
        <v>975</v>
      </c>
    </row>
    <row r="229" spans="5:5" ht="18.75" customHeight="1">
      <c r="E229" s="4" t="s">
        <v>976</v>
      </c>
    </row>
    <row r="230" spans="5:5" ht="18.75" customHeight="1">
      <c r="E230" s="4" t="s">
        <v>977</v>
      </c>
    </row>
    <row r="231" spans="5:5" ht="18.75" customHeight="1">
      <c r="E231" s="4" t="s">
        <v>978</v>
      </c>
    </row>
    <row r="232" spans="5:5" ht="18.75" customHeight="1">
      <c r="E232" s="4" t="s">
        <v>979</v>
      </c>
    </row>
    <row r="233" spans="5:5" ht="18.75" customHeight="1">
      <c r="E233" s="4" t="s">
        <v>980</v>
      </c>
    </row>
    <row r="234" spans="5:5" ht="18.75" customHeight="1">
      <c r="E234" s="4" t="s">
        <v>981</v>
      </c>
    </row>
    <row r="235" spans="5:5" ht="18.75" customHeight="1">
      <c r="E235" s="4" t="s">
        <v>982</v>
      </c>
    </row>
    <row r="236" spans="5:5" ht="18.75" customHeight="1">
      <c r="E236" s="4" t="s">
        <v>983</v>
      </c>
    </row>
    <row r="237" spans="5:5" ht="18.75" customHeight="1">
      <c r="E237" s="4" t="s">
        <v>984</v>
      </c>
    </row>
    <row r="238" spans="5:5" ht="18.75" customHeight="1">
      <c r="E238" s="4" t="s">
        <v>985</v>
      </c>
    </row>
    <row r="239" spans="5:5" ht="18.75" customHeight="1">
      <c r="E239" s="4" t="s">
        <v>986</v>
      </c>
    </row>
    <row r="240" spans="5:5" ht="18.75" customHeight="1">
      <c r="E240" s="4" t="s">
        <v>987</v>
      </c>
    </row>
    <row r="241" spans="5:5" ht="18.75" customHeight="1">
      <c r="E241" s="4" t="s">
        <v>988</v>
      </c>
    </row>
    <row r="242" spans="5:5" ht="18.75" customHeight="1">
      <c r="E242" s="4" t="s">
        <v>989</v>
      </c>
    </row>
    <row r="243" spans="5:5" ht="18.75" customHeight="1">
      <c r="E243" s="4" t="s">
        <v>990</v>
      </c>
    </row>
    <row r="244" spans="5:5" ht="18.75" customHeight="1">
      <c r="E244" s="4" t="s">
        <v>991</v>
      </c>
    </row>
    <row r="245" spans="5:5" ht="18.75" customHeight="1">
      <c r="E245" s="4" t="s">
        <v>992</v>
      </c>
    </row>
    <row r="246" spans="5:5" ht="18.75" customHeight="1">
      <c r="E246" s="4" t="s">
        <v>993</v>
      </c>
    </row>
    <row r="247" spans="5:5" ht="18.75" customHeight="1">
      <c r="E247" s="4" t="s">
        <v>994</v>
      </c>
    </row>
    <row r="248" spans="5:5" ht="18.75" customHeight="1">
      <c r="E248" s="4" t="s">
        <v>995</v>
      </c>
    </row>
    <row r="249" spans="5:5" ht="18.75" customHeight="1">
      <c r="E249" s="4" t="s">
        <v>996</v>
      </c>
    </row>
  </sheetData>
  <sheetProtection algorithmName="SHA-512" hashValue="6qkkwne53eNVt01QgqVB8Aql/o7i8OZrKA+nqh04jM5fXHFrUcS1Uloim2IYtQUBgwGaR3pQo6/8cp0aNpnC5g==" saltValue="KeUrkCvs7IgHsbLmG18FMQ==" spinCount="100000" sheet="1" objects="1" scenarios="1"/>
  <phoneticPr fontId="2"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V41"/>
  <sheetViews>
    <sheetView workbookViewId="0">
      <pane ySplit="1" topLeftCell="A2" activePane="bottomLeft" state="frozen"/>
      <selection pane="bottomLeft" activeCell="I7" sqref="I7"/>
      <selection activeCell="D16" sqref="D16"/>
    </sheetView>
  </sheetViews>
  <sheetFormatPr defaultColWidth="9" defaultRowHeight="20.25" customHeight="1"/>
  <cols>
    <col min="1" max="1" width="11.75" style="3" bestFit="1" customWidth="1"/>
    <col min="2" max="2" width="11.75" style="52" bestFit="1" customWidth="1"/>
    <col min="3" max="11" width="11.75" style="3" bestFit="1" customWidth="1"/>
    <col min="12" max="12" width="9.625" style="3" bestFit="1" customWidth="1"/>
    <col min="13" max="13" width="14" style="3" bestFit="1" customWidth="1"/>
    <col min="14" max="14" width="12.375" style="3" bestFit="1" customWidth="1"/>
    <col min="15" max="17" width="14" style="3" bestFit="1" customWidth="1"/>
    <col min="18" max="22" width="11.75" style="3" bestFit="1" customWidth="1"/>
    <col min="23" max="16384" width="9" style="3"/>
  </cols>
  <sheetData>
    <row r="1" spans="1:22" ht="20.25" customHeight="1">
      <c r="A1" s="54" t="s">
        <v>353</v>
      </c>
      <c r="B1" s="54" t="s">
        <v>997</v>
      </c>
      <c r="C1" s="55" t="s">
        <v>370</v>
      </c>
      <c r="D1" s="55" t="s">
        <v>375</v>
      </c>
      <c r="E1" s="55" t="s">
        <v>381</v>
      </c>
      <c r="F1" s="55" t="s">
        <v>388</v>
      </c>
      <c r="G1" s="55" t="s">
        <v>394</v>
      </c>
      <c r="H1" s="55" t="s">
        <v>998</v>
      </c>
      <c r="I1" s="55" t="s">
        <v>414</v>
      </c>
      <c r="J1" s="55" t="s">
        <v>407</v>
      </c>
      <c r="K1" s="55" t="s">
        <v>429</v>
      </c>
      <c r="L1" s="55" t="s">
        <v>421</v>
      </c>
      <c r="M1" s="55" t="s">
        <v>441</v>
      </c>
      <c r="N1" s="55" t="s">
        <v>999</v>
      </c>
      <c r="O1" s="55" t="s">
        <v>448</v>
      </c>
      <c r="P1" s="55" t="s">
        <v>454</v>
      </c>
      <c r="Q1" s="55" t="s">
        <v>1000</v>
      </c>
      <c r="R1" s="55" t="s">
        <v>466</v>
      </c>
      <c r="S1" s="55" t="s">
        <v>1001</v>
      </c>
      <c r="T1" s="55" t="s">
        <v>485</v>
      </c>
      <c r="U1" s="55" t="s">
        <v>479</v>
      </c>
      <c r="V1" s="55" t="s">
        <v>1002</v>
      </c>
    </row>
    <row r="2" spans="1:22" ht="20.25" customHeight="1">
      <c r="A2" s="53" t="s">
        <v>1003</v>
      </c>
      <c r="B2" s="53" t="s">
        <v>1004</v>
      </c>
      <c r="C2" s="3" t="s">
        <v>1005</v>
      </c>
      <c r="D2" s="3" t="s">
        <v>1006</v>
      </c>
      <c r="E2" s="3" t="s">
        <v>1007</v>
      </c>
      <c r="F2" s="3" t="s">
        <v>1008</v>
      </c>
      <c r="G2" s="3" t="s">
        <v>1009</v>
      </c>
      <c r="H2" s="3" t="s">
        <v>1010</v>
      </c>
      <c r="I2" s="3" t="s">
        <v>1011</v>
      </c>
      <c r="J2" s="3" t="s">
        <v>1012</v>
      </c>
      <c r="K2" s="3" t="s">
        <v>1013</v>
      </c>
      <c r="L2" s="3" t="s">
        <v>1014</v>
      </c>
      <c r="M2" s="3" t="s">
        <v>1015</v>
      </c>
      <c r="N2" s="3" t="s">
        <v>1016</v>
      </c>
      <c r="O2" s="3" t="s">
        <v>1017</v>
      </c>
      <c r="P2" s="3" t="s">
        <v>1018</v>
      </c>
      <c r="Q2" s="3" t="s">
        <v>1019</v>
      </c>
      <c r="R2" s="3" t="s">
        <v>1020</v>
      </c>
      <c r="S2" s="3" t="s">
        <v>1021</v>
      </c>
      <c r="T2" s="3" t="s">
        <v>1022</v>
      </c>
      <c r="U2" s="3" t="s">
        <v>1023</v>
      </c>
      <c r="V2" s="3" t="s">
        <v>1024</v>
      </c>
    </row>
    <row r="3" spans="1:22" ht="20.25" customHeight="1">
      <c r="A3" s="53" t="s">
        <v>1025</v>
      </c>
      <c r="B3" s="53" t="s">
        <v>1026</v>
      </c>
      <c r="C3" s="3" t="s">
        <v>1027</v>
      </c>
      <c r="D3" s="3" t="s">
        <v>1028</v>
      </c>
      <c r="E3" s="3" t="s">
        <v>1029</v>
      </c>
      <c r="F3" s="3" t="s">
        <v>1030</v>
      </c>
      <c r="G3" s="3" t="s">
        <v>1031</v>
      </c>
      <c r="H3" s="3" t="s">
        <v>1032</v>
      </c>
      <c r="I3" s="3" t="s">
        <v>1033</v>
      </c>
      <c r="J3" s="3" t="s">
        <v>1034</v>
      </c>
      <c r="K3" s="3" t="s">
        <v>1035</v>
      </c>
      <c r="L3" s="3" t="s">
        <v>1036</v>
      </c>
      <c r="M3" s="3" t="s">
        <v>1037</v>
      </c>
      <c r="N3" s="3" t="s">
        <v>1038</v>
      </c>
      <c r="O3" s="3" t="s">
        <v>1039</v>
      </c>
      <c r="P3" s="3" t="s">
        <v>1040</v>
      </c>
      <c r="Q3" s="3" t="s">
        <v>1041</v>
      </c>
      <c r="R3" s="3" t="s">
        <v>1042</v>
      </c>
      <c r="S3" s="3" t="s">
        <v>1043</v>
      </c>
      <c r="T3" s="3" t="s">
        <v>1044</v>
      </c>
      <c r="U3" s="3" t="s">
        <v>1045</v>
      </c>
      <c r="V3" s="3" t="s">
        <v>1046</v>
      </c>
    </row>
    <row r="4" spans="1:22" ht="20.25" customHeight="1">
      <c r="A4" s="53" t="s">
        <v>1047</v>
      </c>
      <c r="B4" s="53" t="s">
        <v>1048</v>
      </c>
      <c r="C4" s="3" t="s">
        <v>1049</v>
      </c>
      <c r="D4" s="3" t="s">
        <v>1050</v>
      </c>
      <c r="E4" s="3" t="s">
        <v>1051</v>
      </c>
      <c r="F4" s="3" t="s">
        <v>1052</v>
      </c>
      <c r="G4" s="3" t="s">
        <v>1053</v>
      </c>
      <c r="H4" s="3" t="s">
        <v>1054</v>
      </c>
      <c r="I4" s="3" t="s">
        <v>1055</v>
      </c>
      <c r="J4" s="3" t="s">
        <v>1056</v>
      </c>
      <c r="K4" s="3" t="s">
        <v>1057</v>
      </c>
      <c r="M4" s="3" t="s">
        <v>1058</v>
      </c>
      <c r="N4" s="3" t="s">
        <v>1059</v>
      </c>
      <c r="O4" s="3" t="s">
        <v>1060</v>
      </c>
      <c r="P4" s="3" t="s">
        <v>1061</v>
      </c>
      <c r="Q4" s="3" t="s">
        <v>1062</v>
      </c>
      <c r="R4" s="3" t="s">
        <v>1063</v>
      </c>
      <c r="S4" s="3" t="s">
        <v>1064</v>
      </c>
      <c r="T4" s="3" t="s">
        <v>1065</v>
      </c>
      <c r="U4" s="3" t="s">
        <v>1066</v>
      </c>
      <c r="V4" s="3" t="s">
        <v>1067</v>
      </c>
    </row>
    <row r="5" spans="1:22" ht="20.25" customHeight="1">
      <c r="A5" s="53" t="s">
        <v>1068</v>
      </c>
      <c r="B5" s="53" t="s">
        <v>1069</v>
      </c>
      <c r="C5" s="3" t="s">
        <v>1070</v>
      </c>
      <c r="D5" s="3" t="s">
        <v>1071</v>
      </c>
      <c r="F5" s="3" t="s">
        <v>1072</v>
      </c>
      <c r="G5" s="3" t="s">
        <v>1073</v>
      </c>
      <c r="H5" s="3" t="s">
        <v>1074</v>
      </c>
      <c r="I5" s="3" t="s">
        <v>1075</v>
      </c>
      <c r="J5" s="3" t="s">
        <v>1076</v>
      </c>
      <c r="K5" s="3" t="s">
        <v>1077</v>
      </c>
      <c r="M5" s="3" t="s">
        <v>1078</v>
      </c>
      <c r="N5" s="3" t="s">
        <v>1079</v>
      </c>
      <c r="O5" s="3" t="s">
        <v>1080</v>
      </c>
      <c r="P5" s="3" t="s">
        <v>1081</v>
      </c>
      <c r="Q5" s="3" t="s">
        <v>1082</v>
      </c>
      <c r="R5" s="3" t="s">
        <v>1083</v>
      </c>
      <c r="S5" s="3" t="s">
        <v>1084</v>
      </c>
      <c r="T5" s="3" t="s">
        <v>1085</v>
      </c>
      <c r="U5" s="3" t="s">
        <v>1086</v>
      </c>
      <c r="V5" s="3" t="s">
        <v>1087</v>
      </c>
    </row>
    <row r="6" spans="1:22" ht="20.25" customHeight="1">
      <c r="A6" s="53" t="s">
        <v>1088</v>
      </c>
      <c r="B6" s="53" t="s">
        <v>1089</v>
      </c>
      <c r="C6" s="3" t="s">
        <v>1090</v>
      </c>
      <c r="D6" s="3" t="s">
        <v>1091</v>
      </c>
      <c r="F6" s="3" t="s">
        <v>1092</v>
      </c>
      <c r="G6" s="3" t="s">
        <v>1093</v>
      </c>
      <c r="H6" s="3" t="s">
        <v>1094</v>
      </c>
      <c r="I6" s="3" t="s">
        <v>1095</v>
      </c>
      <c r="J6" s="3" t="s">
        <v>1096</v>
      </c>
      <c r="K6" s="3" t="s">
        <v>1097</v>
      </c>
      <c r="M6" s="3" t="s">
        <v>1098</v>
      </c>
      <c r="N6" s="3" t="s">
        <v>1099</v>
      </c>
      <c r="O6" s="3" t="s">
        <v>1100</v>
      </c>
      <c r="P6" s="3" t="s">
        <v>1101</v>
      </c>
      <c r="Q6" s="3" t="s">
        <v>1102</v>
      </c>
      <c r="R6" s="3" t="s">
        <v>1103</v>
      </c>
      <c r="S6" s="3" t="s">
        <v>1104</v>
      </c>
      <c r="T6" s="3" t="s">
        <v>1105</v>
      </c>
      <c r="U6" s="3" t="s">
        <v>1106</v>
      </c>
    </row>
    <row r="7" spans="1:22" ht="20.25" customHeight="1">
      <c r="A7" s="53" t="s">
        <v>1107</v>
      </c>
      <c r="B7" s="53" t="s">
        <v>1108</v>
      </c>
      <c r="C7" s="3" t="s">
        <v>1109</v>
      </c>
      <c r="D7" s="3" t="s">
        <v>1110</v>
      </c>
      <c r="F7" s="3" t="s">
        <v>1111</v>
      </c>
      <c r="G7" s="3" t="s">
        <v>1112</v>
      </c>
      <c r="H7" s="3" t="s">
        <v>1113</v>
      </c>
      <c r="I7" s="3" t="s">
        <v>1114</v>
      </c>
      <c r="J7" s="3" t="s">
        <v>1115</v>
      </c>
      <c r="K7" s="3" t="s">
        <v>1116</v>
      </c>
      <c r="M7" s="3" t="s">
        <v>1117</v>
      </c>
      <c r="N7" s="3" t="s">
        <v>1118</v>
      </c>
      <c r="O7" s="3" t="s">
        <v>1119</v>
      </c>
      <c r="P7" s="3" t="s">
        <v>1120</v>
      </c>
      <c r="Q7" s="3" t="s">
        <v>1121</v>
      </c>
      <c r="R7" s="3" t="s">
        <v>1122</v>
      </c>
      <c r="S7" s="3" t="s">
        <v>1123</v>
      </c>
      <c r="T7" s="3" t="s">
        <v>1124</v>
      </c>
      <c r="U7" s="3" t="s">
        <v>1125</v>
      </c>
    </row>
    <row r="8" spans="1:22" ht="20.25" customHeight="1">
      <c r="A8" s="53" t="s">
        <v>1126</v>
      </c>
      <c r="B8" s="53" t="s">
        <v>1127</v>
      </c>
      <c r="C8" s="3" t="s">
        <v>1128</v>
      </c>
      <c r="D8" s="3" t="s">
        <v>1129</v>
      </c>
      <c r="F8" s="3" t="s">
        <v>1130</v>
      </c>
      <c r="G8" s="3" t="s">
        <v>1131</v>
      </c>
      <c r="H8" s="3" t="s">
        <v>1132</v>
      </c>
      <c r="I8" s="3" t="s">
        <v>1133</v>
      </c>
      <c r="J8" s="3" t="s">
        <v>1134</v>
      </c>
      <c r="K8" s="3" t="s">
        <v>1135</v>
      </c>
      <c r="M8" s="3" t="s">
        <v>1136</v>
      </c>
      <c r="N8" s="3" t="s">
        <v>1137</v>
      </c>
      <c r="O8" s="3" t="s">
        <v>1138</v>
      </c>
      <c r="P8" s="3" t="s">
        <v>1139</v>
      </c>
      <c r="Q8" s="3" t="s">
        <v>1140</v>
      </c>
      <c r="R8" s="3" t="s">
        <v>1141</v>
      </c>
      <c r="S8" s="3" t="s">
        <v>1142</v>
      </c>
    </row>
    <row r="9" spans="1:22" ht="20.25" customHeight="1">
      <c r="B9" s="53" t="s">
        <v>1143</v>
      </c>
      <c r="C9" s="3" t="s">
        <v>1144</v>
      </c>
      <c r="D9" s="3" t="s">
        <v>1145</v>
      </c>
      <c r="F9" s="3" t="s">
        <v>1146</v>
      </c>
      <c r="G9" s="3" t="s">
        <v>1147</v>
      </c>
      <c r="H9" s="3" t="s">
        <v>1148</v>
      </c>
      <c r="I9" s="3" t="s">
        <v>1149</v>
      </c>
      <c r="J9" s="3" t="s">
        <v>1150</v>
      </c>
      <c r="K9" s="3" t="s">
        <v>1151</v>
      </c>
      <c r="M9" s="3" t="s">
        <v>1152</v>
      </c>
      <c r="N9" s="3" t="s">
        <v>1153</v>
      </c>
      <c r="O9" s="3" t="s">
        <v>1154</v>
      </c>
      <c r="P9" s="3" t="s">
        <v>1155</v>
      </c>
      <c r="Q9" s="3" t="s">
        <v>1156</v>
      </c>
      <c r="R9" s="3" t="s">
        <v>1157</v>
      </c>
      <c r="S9" s="3" t="s">
        <v>1158</v>
      </c>
    </row>
    <row r="10" spans="1:22" ht="20.25" customHeight="1">
      <c r="B10" s="53" t="s">
        <v>1159</v>
      </c>
      <c r="C10" s="3" t="s">
        <v>1160</v>
      </c>
      <c r="D10" s="3" t="s">
        <v>1161</v>
      </c>
      <c r="F10" s="3" t="s">
        <v>1162</v>
      </c>
      <c r="G10" s="3" t="s">
        <v>1163</v>
      </c>
      <c r="H10" s="3" t="s">
        <v>1164</v>
      </c>
      <c r="I10" s="3" t="s">
        <v>1165</v>
      </c>
      <c r="J10" s="3" t="s">
        <v>1166</v>
      </c>
      <c r="K10" s="3" t="s">
        <v>1167</v>
      </c>
      <c r="M10" s="3" t="s">
        <v>1168</v>
      </c>
      <c r="N10" s="3" t="s">
        <v>1169</v>
      </c>
      <c r="O10" s="3" t="s">
        <v>1170</v>
      </c>
      <c r="P10" s="3" t="s">
        <v>1171</v>
      </c>
      <c r="Q10" s="3" t="s">
        <v>1172</v>
      </c>
      <c r="R10" s="3" t="s">
        <v>1173</v>
      </c>
      <c r="S10" s="3" t="s">
        <v>1174</v>
      </c>
    </row>
    <row r="11" spans="1:22" ht="20.25" customHeight="1">
      <c r="B11" s="53" t="s">
        <v>1175</v>
      </c>
      <c r="C11" s="3" t="s">
        <v>1176</v>
      </c>
      <c r="D11" s="3" t="s">
        <v>1177</v>
      </c>
      <c r="F11" s="3" t="s">
        <v>1178</v>
      </c>
      <c r="G11" s="3" t="s">
        <v>1179</v>
      </c>
      <c r="H11" s="3" t="s">
        <v>1180</v>
      </c>
      <c r="I11" s="3" t="s">
        <v>1181</v>
      </c>
      <c r="J11" s="3" t="s">
        <v>1182</v>
      </c>
      <c r="K11" s="3" t="s">
        <v>1183</v>
      </c>
      <c r="M11" s="3" t="s">
        <v>1184</v>
      </c>
      <c r="N11" s="3" t="s">
        <v>1185</v>
      </c>
      <c r="O11" s="3" t="s">
        <v>1186</v>
      </c>
      <c r="P11" s="3" t="s">
        <v>1187</v>
      </c>
      <c r="Q11" s="3" t="s">
        <v>1188</v>
      </c>
      <c r="R11" s="3" t="s">
        <v>1189</v>
      </c>
      <c r="S11" s="3" t="s">
        <v>1190</v>
      </c>
    </row>
    <row r="12" spans="1:22" ht="20.25" customHeight="1">
      <c r="B12" s="53" t="s">
        <v>1191</v>
      </c>
      <c r="C12" s="3" t="s">
        <v>1192</v>
      </c>
      <c r="D12" s="3" t="s">
        <v>1193</v>
      </c>
      <c r="F12" s="3" t="s">
        <v>1194</v>
      </c>
      <c r="G12" s="3" t="s">
        <v>1195</v>
      </c>
      <c r="H12" s="3" t="s">
        <v>1196</v>
      </c>
      <c r="I12" s="3" t="s">
        <v>1197</v>
      </c>
      <c r="J12" s="3" t="s">
        <v>1198</v>
      </c>
      <c r="K12" s="3" t="s">
        <v>1199</v>
      </c>
      <c r="M12" s="3" t="s">
        <v>1200</v>
      </c>
      <c r="N12" s="3" t="s">
        <v>1201</v>
      </c>
      <c r="O12" s="3" t="s">
        <v>1202</v>
      </c>
      <c r="P12" s="3" t="s">
        <v>1203</v>
      </c>
      <c r="Q12" s="3" t="s">
        <v>1204</v>
      </c>
      <c r="R12" s="3" t="s">
        <v>1205</v>
      </c>
      <c r="S12" s="3" t="s">
        <v>1206</v>
      </c>
    </row>
    <row r="13" spans="1:22" ht="20.25" customHeight="1">
      <c r="B13" s="53" t="s">
        <v>1207</v>
      </c>
      <c r="C13" s="3" t="s">
        <v>1208</v>
      </c>
      <c r="D13" s="3" t="s">
        <v>1209</v>
      </c>
      <c r="F13" s="3" t="s">
        <v>1210</v>
      </c>
      <c r="G13" s="3" t="s">
        <v>1211</v>
      </c>
      <c r="H13" s="3" t="s">
        <v>1212</v>
      </c>
      <c r="I13" s="3" t="s">
        <v>1213</v>
      </c>
      <c r="J13" s="3" t="s">
        <v>1214</v>
      </c>
      <c r="K13" s="3" t="s">
        <v>1215</v>
      </c>
      <c r="M13" s="3" t="s">
        <v>1216</v>
      </c>
      <c r="N13" s="3" t="s">
        <v>1217</v>
      </c>
      <c r="O13" s="3" t="s">
        <v>1218</v>
      </c>
      <c r="P13" s="3" t="s">
        <v>1219</v>
      </c>
      <c r="Q13" s="3" t="s">
        <v>1220</v>
      </c>
      <c r="R13" s="3" t="s">
        <v>1221</v>
      </c>
      <c r="S13" s="3" t="s">
        <v>1222</v>
      </c>
    </row>
    <row r="14" spans="1:22" ht="20.25" customHeight="1">
      <c r="C14" s="3" t="s">
        <v>1223</v>
      </c>
      <c r="D14" s="3" t="s">
        <v>1224</v>
      </c>
      <c r="F14" s="3" t="s">
        <v>1225</v>
      </c>
      <c r="G14" s="3" t="s">
        <v>1226</v>
      </c>
      <c r="H14" s="3" t="s">
        <v>1227</v>
      </c>
      <c r="I14" s="3" t="s">
        <v>1228</v>
      </c>
      <c r="J14" s="3" t="s">
        <v>1229</v>
      </c>
      <c r="K14" s="3" t="s">
        <v>1230</v>
      </c>
      <c r="M14" s="3" t="s">
        <v>1231</v>
      </c>
      <c r="N14" s="3" t="s">
        <v>1232</v>
      </c>
      <c r="O14" s="3" t="s">
        <v>1233</v>
      </c>
      <c r="P14" s="3" t="s">
        <v>1234</v>
      </c>
      <c r="Q14" s="3" t="s">
        <v>1235</v>
      </c>
      <c r="R14" s="3" t="s">
        <v>1236</v>
      </c>
      <c r="S14" s="3" t="s">
        <v>1237</v>
      </c>
    </row>
    <row r="15" spans="1:22" ht="20.25" customHeight="1">
      <c r="C15" s="3" t="s">
        <v>1238</v>
      </c>
      <c r="G15" s="3" t="s">
        <v>1239</v>
      </c>
      <c r="H15" s="3" t="s">
        <v>1240</v>
      </c>
      <c r="I15" s="3" t="s">
        <v>1241</v>
      </c>
      <c r="K15" s="3" t="s">
        <v>1242</v>
      </c>
      <c r="M15" s="3" t="s">
        <v>1243</v>
      </c>
      <c r="N15" s="3" t="s">
        <v>1244</v>
      </c>
      <c r="O15" s="3" t="s">
        <v>1245</v>
      </c>
      <c r="P15" s="3" t="s">
        <v>1246</v>
      </c>
      <c r="Q15" s="3" t="s">
        <v>1247</v>
      </c>
    </row>
    <row r="16" spans="1:22" ht="20.25" customHeight="1">
      <c r="C16" s="3" t="s">
        <v>1248</v>
      </c>
      <c r="G16" s="3" t="s">
        <v>1249</v>
      </c>
      <c r="H16" s="3" t="s">
        <v>1250</v>
      </c>
      <c r="I16" s="3" t="s">
        <v>1251</v>
      </c>
      <c r="K16" s="3" t="s">
        <v>1252</v>
      </c>
      <c r="M16" s="3" t="s">
        <v>1253</v>
      </c>
      <c r="N16" s="3" t="s">
        <v>1254</v>
      </c>
      <c r="O16" s="3" t="s">
        <v>1255</v>
      </c>
      <c r="P16" s="3" t="s">
        <v>1256</v>
      </c>
      <c r="Q16" s="3" t="s">
        <v>1257</v>
      </c>
    </row>
    <row r="17" spans="3:17" ht="20.25" customHeight="1">
      <c r="C17" s="3" t="s">
        <v>1258</v>
      </c>
      <c r="G17" s="3" t="s">
        <v>1259</v>
      </c>
      <c r="H17" s="3" t="s">
        <v>1260</v>
      </c>
      <c r="I17" s="3" t="s">
        <v>1261</v>
      </c>
      <c r="K17" s="3" t="s">
        <v>1262</v>
      </c>
      <c r="M17" s="3" t="s">
        <v>1263</v>
      </c>
      <c r="N17" s="3" t="s">
        <v>1264</v>
      </c>
      <c r="O17" s="3" t="s">
        <v>1265</v>
      </c>
      <c r="P17" s="3" t="s">
        <v>1266</v>
      </c>
      <c r="Q17" s="3" t="s">
        <v>1267</v>
      </c>
    </row>
    <row r="18" spans="3:17" ht="20.25" customHeight="1">
      <c r="C18" s="3" t="s">
        <v>1268</v>
      </c>
      <c r="G18" s="3" t="s">
        <v>1269</v>
      </c>
      <c r="H18" s="3" t="s">
        <v>1270</v>
      </c>
      <c r="I18" s="3" t="s">
        <v>1271</v>
      </c>
      <c r="K18" s="3" t="s">
        <v>1272</v>
      </c>
      <c r="M18" s="3" t="s">
        <v>1273</v>
      </c>
      <c r="N18" s="3" t="s">
        <v>1274</v>
      </c>
      <c r="O18" s="3" t="s">
        <v>1275</v>
      </c>
      <c r="P18" s="3" t="s">
        <v>1276</v>
      </c>
    </row>
    <row r="19" spans="3:17" ht="20.25" customHeight="1">
      <c r="C19" s="3" t="s">
        <v>1277</v>
      </c>
      <c r="G19" s="3" t="s">
        <v>1278</v>
      </c>
      <c r="H19" s="3" t="s">
        <v>1279</v>
      </c>
      <c r="I19" s="3" t="s">
        <v>1280</v>
      </c>
      <c r="K19" s="3" t="s">
        <v>1281</v>
      </c>
      <c r="M19" s="3" t="s">
        <v>1282</v>
      </c>
      <c r="N19" s="3" t="s">
        <v>1283</v>
      </c>
      <c r="O19" s="3" t="s">
        <v>1284</v>
      </c>
      <c r="P19" s="3" t="s">
        <v>1285</v>
      </c>
    </row>
    <row r="20" spans="3:17" ht="20.25" customHeight="1">
      <c r="C20" s="3" t="s">
        <v>1286</v>
      </c>
      <c r="H20" s="3" t="s">
        <v>1287</v>
      </c>
      <c r="I20" s="3" t="s">
        <v>1288</v>
      </c>
      <c r="K20" s="3" t="s">
        <v>1289</v>
      </c>
      <c r="N20" s="3" t="s">
        <v>1290</v>
      </c>
      <c r="O20" s="3" t="s">
        <v>1291</v>
      </c>
      <c r="P20" s="3" t="s">
        <v>1292</v>
      </c>
    </row>
    <row r="21" spans="3:17" ht="20.25" customHeight="1">
      <c r="C21" s="3" t="s">
        <v>1293</v>
      </c>
      <c r="H21" s="3" t="s">
        <v>1294</v>
      </c>
      <c r="I21" s="3" t="s">
        <v>1295</v>
      </c>
      <c r="K21" s="3" t="s">
        <v>1296</v>
      </c>
      <c r="N21" s="3" t="s">
        <v>1297</v>
      </c>
      <c r="O21" s="3" t="s">
        <v>1298</v>
      </c>
      <c r="P21" s="3" t="s">
        <v>1299</v>
      </c>
    </row>
    <row r="22" spans="3:17" ht="20.25" customHeight="1">
      <c r="C22" s="3" t="s">
        <v>1300</v>
      </c>
      <c r="H22" s="3" t="s">
        <v>1301</v>
      </c>
      <c r="I22" s="3" t="s">
        <v>1302</v>
      </c>
      <c r="N22" s="3" t="s">
        <v>1303</v>
      </c>
      <c r="O22" s="3" t="s">
        <v>1304</v>
      </c>
      <c r="P22" s="3" t="s">
        <v>1305</v>
      </c>
    </row>
    <row r="23" spans="3:17" ht="20.25" customHeight="1">
      <c r="C23" s="3" t="s">
        <v>1306</v>
      </c>
      <c r="H23" s="3" t="s">
        <v>1307</v>
      </c>
      <c r="I23" s="3" t="s">
        <v>1308</v>
      </c>
      <c r="N23" s="3" t="s">
        <v>1309</v>
      </c>
      <c r="O23" s="3" t="s">
        <v>1310</v>
      </c>
      <c r="P23" s="3" t="s">
        <v>1311</v>
      </c>
    </row>
    <row r="24" spans="3:17" ht="20.25" customHeight="1">
      <c r="C24" s="3" t="s">
        <v>1312</v>
      </c>
      <c r="H24" s="3" t="s">
        <v>1313</v>
      </c>
      <c r="I24" s="3" t="s">
        <v>1314</v>
      </c>
      <c r="N24" s="3" t="s">
        <v>1315</v>
      </c>
      <c r="O24" s="3" t="s">
        <v>1316</v>
      </c>
      <c r="P24" s="3" t="s">
        <v>1317</v>
      </c>
    </row>
    <row r="25" spans="3:17" ht="20.25" customHeight="1">
      <c r="C25" s="3" t="s">
        <v>1318</v>
      </c>
      <c r="H25" s="3" t="s">
        <v>1319</v>
      </c>
      <c r="I25" s="3" t="s">
        <v>1320</v>
      </c>
      <c r="N25" s="3" t="s">
        <v>1321</v>
      </c>
      <c r="O25" s="3" t="s">
        <v>1322</v>
      </c>
      <c r="P25" s="3" t="s">
        <v>1323</v>
      </c>
    </row>
    <row r="26" spans="3:17" ht="20.25" customHeight="1">
      <c r="C26" s="3" t="s">
        <v>1324</v>
      </c>
      <c r="H26" s="3" t="s">
        <v>1325</v>
      </c>
      <c r="I26" s="3" t="s">
        <v>1326</v>
      </c>
      <c r="N26" s="3" t="s">
        <v>1327</v>
      </c>
      <c r="O26" s="3" t="s">
        <v>1328</v>
      </c>
      <c r="P26" s="3" t="s">
        <v>1329</v>
      </c>
    </row>
    <row r="27" spans="3:17" ht="20.25" customHeight="1">
      <c r="C27" s="3" t="s">
        <v>1330</v>
      </c>
      <c r="H27" s="3" t="s">
        <v>1331</v>
      </c>
      <c r="I27" s="3" t="s">
        <v>1332</v>
      </c>
      <c r="N27" s="3" t="s">
        <v>1333</v>
      </c>
      <c r="O27" s="3" t="s">
        <v>1334</v>
      </c>
      <c r="P27" s="3" t="s">
        <v>1335</v>
      </c>
    </row>
    <row r="28" spans="3:17" ht="20.25" customHeight="1">
      <c r="C28" s="3" t="s">
        <v>1336</v>
      </c>
      <c r="H28" s="3" t="s">
        <v>1337</v>
      </c>
      <c r="N28" s="3" t="s">
        <v>1338</v>
      </c>
      <c r="O28" s="3" t="s">
        <v>1339</v>
      </c>
      <c r="P28" s="3" t="s">
        <v>1340</v>
      </c>
    </row>
    <row r="29" spans="3:17" ht="20.25" customHeight="1">
      <c r="C29" s="3" t="s">
        <v>1341</v>
      </c>
      <c r="H29" s="3" t="s">
        <v>1342</v>
      </c>
      <c r="N29" s="3" t="s">
        <v>1343</v>
      </c>
      <c r="O29" s="3" t="s">
        <v>1344</v>
      </c>
      <c r="P29" s="3" t="s">
        <v>1345</v>
      </c>
    </row>
    <row r="30" spans="3:17" ht="20.25" customHeight="1">
      <c r="C30" s="3" t="s">
        <v>1346</v>
      </c>
      <c r="H30" s="3" t="s">
        <v>1347</v>
      </c>
      <c r="N30" s="3" t="s">
        <v>1348</v>
      </c>
      <c r="O30" s="3" t="s">
        <v>1349</v>
      </c>
      <c r="P30" s="3" t="s">
        <v>1350</v>
      </c>
    </row>
    <row r="31" spans="3:17" ht="20.25" customHeight="1">
      <c r="N31" s="3" t="s">
        <v>1351</v>
      </c>
      <c r="O31" s="3" t="s">
        <v>1352</v>
      </c>
      <c r="P31" s="3" t="s">
        <v>1353</v>
      </c>
    </row>
    <row r="32" spans="3:17" ht="20.25" customHeight="1">
      <c r="N32" s="3" t="s">
        <v>1354</v>
      </c>
      <c r="O32" s="3" t="s">
        <v>1355</v>
      </c>
      <c r="P32" s="3" t="s">
        <v>1356</v>
      </c>
    </row>
    <row r="33" spans="14:16" ht="20.25" customHeight="1">
      <c r="N33" s="3" t="s">
        <v>1357</v>
      </c>
      <c r="O33" s="3" t="s">
        <v>1358</v>
      </c>
      <c r="P33" s="3" t="s">
        <v>1359</v>
      </c>
    </row>
    <row r="34" spans="14:16" ht="20.25" customHeight="1">
      <c r="N34" s="3" t="s">
        <v>1360</v>
      </c>
      <c r="O34" s="3" t="s">
        <v>1361</v>
      </c>
      <c r="P34" s="3" t="s">
        <v>1362</v>
      </c>
    </row>
    <row r="35" spans="14:16" ht="20.25" customHeight="1">
      <c r="N35" s="3" t="s">
        <v>1363</v>
      </c>
      <c r="O35" s="3" t="s">
        <v>1364</v>
      </c>
    </row>
    <row r="36" spans="14:16" ht="20.25" customHeight="1">
      <c r="N36" s="3" t="s">
        <v>1365</v>
      </c>
      <c r="O36" s="3" t="s">
        <v>1366</v>
      </c>
    </row>
    <row r="37" spans="14:16" ht="20.25" customHeight="1">
      <c r="N37" s="3" t="s">
        <v>1367</v>
      </c>
      <c r="O37" s="3" t="s">
        <v>1368</v>
      </c>
    </row>
    <row r="38" spans="14:16" ht="20.25" customHeight="1">
      <c r="N38" s="3" t="s">
        <v>1369</v>
      </c>
      <c r="O38" s="3" t="s">
        <v>1370</v>
      </c>
    </row>
    <row r="39" spans="14:16" ht="20.25" customHeight="1">
      <c r="O39" s="3" t="s">
        <v>1371</v>
      </c>
    </row>
    <row r="40" spans="14:16" ht="20.25" customHeight="1">
      <c r="O40" s="3" t="s">
        <v>1372</v>
      </c>
    </row>
    <row r="41" spans="14:16" ht="20.25" customHeight="1">
      <c r="O41" s="3" t="s">
        <v>1373</v>
      </c>
    </row>
  </sheetData>
  <sheetProtection algorithmName="SHA-512" hashValue="Cayrk5ENQDU7hYngCTz9WVjnDMt1EVyjx/KFEqzOcAi/hH3xw3xT1W66Gy4SnEDOYbrFYtRU6/YHFCbyD+/d4g==" saltValue="A+FxFQlzTv9mverlQEROcg==" spinCount="100000" sheet="1" objects="1" scenarios="1"/>
  <phoneticPr fontId="2"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V249"/>
  <sheetViews>
    <sheetView topLeftCell="J1" workbookViewId="0">
      <pane ySplit="1" topLeftCell="A2" activePane="bottomLeft" state="frozen"/>
      <selection pane="bottomLeft" activeCell="M4" sqref="M4"/>
    </sheetView>
  </sheetViews>
  <sheetFormatPr defaultColWidth="9" defaultRowHeight="18.75" customHeight="1"/>
  <cols>
    <col min="1" max="1" width="13.25" style="3" customWidth="1"/>
    <col min="2" max="2" width="11.375" style="4" customWidth="1"/>
    <col min="3" max="3" width="8" style="4" customWidth="1"/>
    <col min="4" max="4" width="8.625" style="4" customWidth="1"/>
    <col min="5" max="5" width="29.75" style="4" bestFit="1" customWidth="1"/>
    <col min="6" max="6" width="12.75" style="3" customWidth="1"/>
    <col min="7" max="7" width="5.75" style="60" customWidth="1"/>
    <col min="8" max="8" width="11.375" style="3" customWidth="1"/>
    <col min="9" max="9" width="9" style="3"/>
    <col min="10" max="10" width="9" style="92"/>
    <col min="11" max="11" width="9" style="3"/>
    <col min="12" max="12" width="5.75" style="60" customWidth="1"/>
    <col min="13" max="13" width="55.375" style="3" customWidth="1"/>
    <col min="14" max="14" width="16.875" style="3" customWidth="1"/>
    <col min="15" max="15" width="4.875" style="60" customWidth="1"/>
    <col min="16" max="16" width="25" style="3" customWidth="1"/>
    <col min="17" max="17" width="20.375" style="3" bestFit="1" customWidth="1"/>
    <col min="18" max="18" width="18.625" style="3" bestFit="1" customWidth="1"/>
    <col min="19" max="19" width="4.875" style="60" customWidth="1"/>
    <col min="20" max="20" width="20.75" style="3" bestFit="1" customWidth="1"/>
    <col min="21" max="21" width="4.25" style="62" customWidth="1"/>
    <col min="22" max="22" width="40" style="3" customWidth="1"/>
    <col min="23" max="16384" width="9" style="3"/>
  </cols>
  <sheetData>
    <row r="1" spans="1:22" ht="18.75" customHeight="1" thickBot="1">
      <c r="A1" s="1" t="s">
        <v>172</v>
      </c>
      <c r="B1" s="2" t="s">
        <v>508</v>
      </c>
      <c r="C1" s="2" t="s">
        <v>509</v>
      </c>
      <c r="D1" s="2" t="s">
        <v>510</v>
      </c>
      <c r="E1" s="2" t="s">
        <v>511</v>
      </c>
      <c r="F1" s="154" t="s">
        <v>512</v>
      </c>
      <c r="G1" s="155"/>
      <c r="H1" s="1" t="s">
        <v>51</v>
      </c>
      <c r="I1" s="1" t="s">
        <v>513</v>
      </c>
      <c r="J1" s="91" t="s">
        <v>514</v>
      </c>
      <c r="K1" s="154" t="s">
        <v>515</v>
      </c>
      <c r="L1" s="155"/>
      <c r="M1" s="1" t="s">
        <v>516</v>
      </c>
      <c r="N1" s="154" t="s">
        <v>517</v>
      </c>
      <c r="O1" s="155"/>
      <c r="P1" s="1" t="s">
        <v>518</v>
      </c>
      <c r="Q1" s="1" t="s">
        <v>519</v>
      </c>
      <c r="R1" s="154" t="s">
        <v>520</v>
      </c>
      <c r="S1" s="155"/>
      <c r="T1" s="154" t="s">
        <v>521</v>
      </c>
      <c r="U1" s="156"/>
      <c r="V1" s="1" t="s">
        <v>522</v>
      </c>
    </row>
    <row r="2" spans="1:22" ht="18.75" customHeight="1">
      <c r="A2" s="3" t="s">
        <v>523</v>
      </c>
      <c r="B2" s="4" t="s">
        <v>524</v>
      </c>
      <c r="C2" s="4" t="s">
        <v>525</v>
      </c>
      <c r="D2" s="4" t="s">
        <v>525</v>
      </c>
      <c r="E2" s="4" t="s">
        <v>526</v>
      </c>
      <c r="F2" s="3" t="s">
        <v>527</v>
      </c>
      <c r="G2" s="60">
        <v>99</v>
      </c>
      <c r="L2" s="60">
        <v>99</v>
      </c>
      <c r="N2" s="3" t="s">
        <v>527</v>
      </c>
      <c r="O2" s="60">
        <v>99</v>
      </c>
      <c r="R2" s="3" t="s">
        <v>527</v>
      </c>
      <c r="V2" s="3" t="s">
        <v>528</v>
      </c>
    </row>
    <row r="3" spans="1:22" ht="18.75" customHeight="1">
      <c r="A3" s="3" t="s">
        <v>529</v>
      </c>
      <c r="B3" s="4" t="s">
        <v>530</v>
      </c>
      <c r="C3" s="4" t="s">
        <v>531</v>
      </c>
      <c r="D3" s="4" t="s">
        <v>531</v>
      </c>
      <c r="E3" s="4" t="s">
        <v>532</v>
      </c>
      <c r="F3" s="3" t="s">
        <v>416</v>
      </c>
      <c r="G3" s="60">
        <v>0</v>
      </c>
      <c r="H3" s="3" t="s">
        <v>533</v>
      </c>
      <c r="I3" s="3" t="s">
        <v>534</v>
      </c>
      <c r="J3" s="92" t="s">
        <v>535</v>
      </c>
      <c r="K3" s="3" t="s">
        <v>536</v>
      </c>
      <c r="L3" s="60">
        <v>0</v>
      </c>
      <c r="M3" s="3" t="s">
        <v>537</v>
      </c>
      <c r="N3" s="3" t="s">
        <v>538</v>
      </c>
      <c r="O3" s="60">
        <v>1</v>
      </c>
      <c r="P3" s="3" t="s">
        <v>539</v>
      </c>
      <c r="Q3" s="3" t="s">
        <v>540</v>
      </c>
      <c r="R3" s="3" t="s">
        <v>541</v>
      </c>
      <c r="S3" s="60">
        <v>11</v>
      </c>
      <c r="T3" s="19" t="s">
        <v>542</v>
      </c>
      <c r="U3" s="63" t="s">
        <v>543</v>
      </c>
      <c r="V3" s="3" t="s">
        <v>544</v>
      </c>
    </row>
    <row r="4" spans="1:22" ht="18.75" customHeight="1">
      <c r="B4" s="4" t="s">
        <v>545</v>
      </c>
      <c r="C4" s="4" t="s">
        <v>546</v>
      </c>
      <c r="D4" s="4" t="s">
        <v>546</v>
      </c>
      <c r="E4" s="4" t="s">
        <v>547</v>
      </c>
      <c r="F4" s="3" t="s">
        <v>548</v>
      </c>
      <c r="G4" s="60">
        <v>1</v>
      </c>
      <c r="H4" s="3" t="s">
        <v>549</v>
      </c>
      <c r="I4" s="3" t="s">
        <v>550</v>
      </c>
      <c r="K4" s="3" t="s">
        <v>551</v>
      </c>
      <c r="L4" s="60">
        <v>1</v>
      </c>
      <c r="M4" s="3" t="s">
        <v>552</v>
      </c>
      <c r="N4" s="3" t="s">
        <v>553</v>
      </c>
      <c r="O4" s="60">
        <v>0</v>
      </c>
      <c r="P4" s="3" t="s">
        <v>554</v>
      </c>
      <c r="Q4" s="3" t="s">
        <v>555</v>
      </c>
      <c r="R4" s="3" t="s">
        <v>1374</v>
      </c>
      <c r="S4" s="60">
        <v>12</v>
      </c>
      <c r="T4" s="19" t="s">
        <v>557</v>
      </c>
      <c r="U4" s="63" t="s">
        <v>558</v>
      </c>
      <c r="V4" s="3" t="s">
        <v>559</v>
      </c>
    </row>
    <row r="5" spans="1:22" ht="18.75" customHeight="1">
      <c r="B5" s="4" t="s">
        <v>560</v>
      </c>
      <c r="C5" s="4" t="s">
        <v>561</v>
      </c>
      <c r="D5" s="4" t="s">
        <v>561</v>
      </c>
      <c r="E5" s="4" t="s">
        <v>562</v>
      </c>
      <c r="F5" s="3" t="s">
        <v>370</v>
      </c>
      <c r="G5" s="60">
        <v>2</v>
      </c>
      <c r="K5" s="3" t="s">
        <v>563</v>
      </c>
      <c r="L5" s="60">
        <v>2</v>
      </c>
      <c r="M5" s="3" t="s">
        <v>564</v>
      </c>
      <c r="N5" s="3" t="s">
        <v>565</v>
      </c>
      <c r="O5" s="60">
        <v>99</v>
      </c>
      <c r="P5" s="3" t="s">
        <v>566</v>
      </c>
      <c r="Q5" s="3" t="s">
        <v>565</v>
      </c>
      <c r="R5" s="3" t="s">
        <v>567</v>
      </c>
      <c r="S5" s="60">
        <v>13</v>
      </c>
      <c r="T5" s="19" t="s">
        <v>568</v>
      </c>
      <c r="U5" s="63" t="s">
        <v>569</v>
      </c>
      <c r="V5" s="3" t="s">
        <v>570</v>
      </c>
    </row>
    <row r="6" spans="1:22" ht="18.75" customHeight="1">
      <c r="B6" s="4" t="s">
        <v>571</v>
      </c>
      <c r="C6" s="4" t="s">
        <v>572</v>
      </c>
      <c r="D6" s="4" t="s">
        <v>572</v>
      </c>
      <c r="E6" s="4" t="s">
        <v>573</v>
      </c>
      <c r="F6" s="3" t="s">
        <v>396</v>
      </c>
      <c r="G6" s="60">
        <v>3</v>
      </c>
      <c r="K6" s="3" t="s">
        <v>574</v>
      </c>
      <c r="L6" s="60">
        <v>3</v>
      </c>
      <c r="M6" s="3" t="s">
        <v>575</v>
      </c>
      <c r="P6" s="3" t="s">
        <v>576</v>
      </c>
      <c r="R6" s="3" t="s">
        <v>577</v>
      </c>
      <c r="S6" s="60">
        <v>14</v>
      </c>
      <c r="T6" s="19" t="s">
        <v>577</v>
      </c>
      <c r="U6" s="63" t="s">
        <v>578</v>
      </c>
      <c r="V6" s="3" t="s">
        <v>579</v>
      </c>
    </row>
    <row r="7" spans="1:22" ht="18.75" customHeight="1">
      <c r="B7" s="4" t="s">
        <v>580</v>
      </c>
      <c r="C7" s="4" t="s">
        <v>581</v>
      </c>
      <c r="D7" s="4" t="s">
        <v>581</v>
      </c>
      <c r="E7" s="4" t="s">
        <v>582</v>
      </c>
      <c r="F7" s="3" t="s">
        <v>409</v>
      </c>
      <c r="G7" s="60">
        <v>4</v>
      </c>
      <c r="K7" s="3" t="s">
        <v>583</v>
      </c>
      <c r="L7" s="60">
        <v>4</v>
      </c>
      <c r="R7" s="3" t="s">
        <v>584</v>
      </c>
      <c r="S7" s="60">
        <v>15</v>
      </c>
      <c r="T7" s="19" t="s">
        <v>541</v>
      </c>
      <c r="U7" s="63" t="s">
        <v>585</v>
      </c>
      <c r="V7" s="3" t="s">
        <v>586</v>
      </c>
    </row>
    <row r="8" spans="1:22" ht="18.75" customHeight="1">
      <c r="B8" s="4" t="s">
        <v>587</v>
      </c>
      <c r="C8" s="4" t="s">
        <v>588</v>
      </c>
      <c r="D8" s="4" t="s">
        <v>588</v>
      </c>
      <c r="E8" s="4" t="s">
        <v>589</v>
      </c>
      <c r="F8" s="3" t="s">
        <v>590</v>
      </c>
      <c r="G8" s="60">
        <v>5</v>
      </c>
      <c r="R8" s="3" t="s">
        <v>591</v>
      </c>
      <c r="S8" s="60">
        <v>16</v>
      </c>
      <c r="T8" s="19" t="s">
        <v>592</v>
      </c>
      <c r="U8" s="63" t="s">
        <v>593</v>
      </c>
      <c r="V8" s="3" t="s">
        <v>594</v>
      </c>
    </row>
    <row r="9" spans="1:22" ht="18.75" customHeight="1">
      <c r="B9" s="4" t="s">
        <v>595</v>
      </c>
      <c r="C9" s="4" t="s">
        <v>596</v>
      </c>
      <c r="D9" s="4" t="s">
        <v>596</v>
      </c>
      <c r="E9" s="4" t="s">
        <v>597</v>
      </c>
      <c r="F9" s="3" t="s">
        <v>598</v>
      </c>
      <c r="G9" s="60">
        <v>6</v>
      </c>
      <c r="R9" s="3" t="s">
        <v>599</v>
      </c>
      <c r="S9" s="60">
        <v>17</v>
      </c>
      <c r="T9" s="19" t="s">
        <v>600</v>
      </c>
      <c r="U9" s="63" t="s">
        <v>601</v>
      </c>
    </row>
    <row r="10" spans="1:22" ht="18.75" customHeight="1">
      <c r="B10" s="4" t="s">
        <v>602</v>
      </c>
      <c r="C10" s="4" t="s">
        <v>603</v>
      </c>
      <c r="D10" s="4" t="s">
        <v>603</v>
      </c>
      <c r="E10" s="4" t="s">
        <v>604</v>
      </c>
      <c r="F10" s="3" t="s">
        <v>605</v>
      </c>
      <c r="G10" s="60">
        <v>7</v>
      </c>
      <c r="R10" s="3" t="s">
        <v>606</v>
      </c>
      <c r="S10" s="60">
        <v>18</v>
      </c>
      <c r="T10" s="19" t="s">
        <v>607</v>
      </c>
      <c r="U10" s="63" t="s">
        <v>608</v>
      </c>
    </row>
    <row r="11" spans="1:22" ht="18.75" customHeight="1">
      <c r="B11" s="4" t="s">
        <v>609</v>
      </c>
      <c r="C11" s="4" t="s">
        <v>569</v>
      </c>
      <c r="D11" s="4" t="s">
        <v>569</v>
      </c>
      <c r="E11" s="4" t="s">
        <v>610</v>
      </c>
      <c r="F11" s="3" t="s">
        <v>611</v>
      </c>
      <c r="G11" s="60">
        <v>8</v>
      </c>
      <c r="R11" s="3" t="s">
        <v>612</v>
      </c>
      <c r="S11" s="60">
        <v>19</v>
      </c>
      <c r="T11" s="19" t="s">
        <v>613</v>
      </c>
      <c r="U11" s="63" t="s">
        <v>614</v>
      </c>
    </row>
    <row r="12" spans="1:22" ht="18.75" customHeight="1">
      <c r="B12" s="4" t="s">
        <v>615</v>
      </c>
      <c r="C12" s="4" t="s">
        <v>578</v>
      </c>
      <c r="D12" s="4" t="s">
        <v>578</v>
      </c>
      <c r="E12" s="4" t="s">
        <v>616</v>
      </c>
      <c r="F12" s="3" t="s">
        <v>617</v>
      </c>
      <c r="G12" s="60">
        <v>9</v>
      </c>
      <c r="R12" s="3" t="s">
        <v>618</v>
      </c>
      <c r="S12" s="60">
        <v>20</v>
      </c>
      <c r="T12" s="19" t="s">
        <v>619</v>
      </c>
      <c r="U12" s="63" t="s">
        <v>620</v>
      </c>
    </row>
    <row r="13" spans="1:22" ht="18.75" customHeight="1">
      <c r="B13" s="4" t="s">
        <v>621</v>
      </c>
      <c r="C13" s="4" t="s">
        <v>622</v>
      </c>
      <c r="D13" s="4" t="s">
        <v>622</v>
      </c>
      <c r="E13" s="4" t="s">
        <v>623</v>
      </c>
      <c r="F13" s="3" t="s">
        <v>402</v>
      </c>
      <c r="G13" s="60">
        <v>10</v>
      </c>
      <c r="R13" s="3" t="s">
        <v>1375</v>
      </c>
      <c r="S13" s="60">
        <v>21</v>
      </c>
      <c r="T13" s="19" t="s">
        <v>625</v>
      </c>
      <c r="U13" s="63" t="s">
        <v>626</v>
      </c>
    </row>
    <row r="14" spans="1:22" ht="18.75" customHeight="1">
      <c r="B14" s="4" t="s">
        <v>627</v>
      </c>
      <c r="D14" s="4" t="s">
        <v>628</v>
      </c>
      <c r="E14" s="4" t="s">
        <v>629</v>
      </c>
      <c r="F14" s="3" t="s">
        <v>630</v>
      </c>
      <c r="G14" s="60">
        <v>11</v>
      </c>
      <c r="R14" s="20" t="s">
        <v>1376</v>
      </c>
      <c r="S14" s="60">
        <v>22</v>
      </c>
      <c r="T14" s="19" t="s">
        <v>631</v>
      </c>
      <c r="U14" s="63" t="s">
        <v>632</v>
      </c>
    </row>
    <row r="15" spans="1:22" ht="18.75" customHeight="1">
      <c r="B15" s="4" t="s">
        <v>633</v>
      </c>
      <c r="D15" s="4" t="s">
        <v>634</v>
      </c>
      <c r="E15" s="4" t="s">
        <v>1377</v>
      </c>
      <c r="F15" s="3" t="s">
        <v>636</v>
      </c>
      <c r="G15" s="60">
        <v>12</v>
      </c>
      <c r="N15" s="20"/>
      <c r="P15" s="20"/>
      <c r="Q15" s="20"/>
      <c r="R15" s="3" t="s">
        <v>624</v>
      </c>
      <c r="S15" s="60">
        <v>99</v>
      </c>
      <c r="T15" s="19" t="s">
        <v>497</v>
      </c>
      <c r="U15" s="63" t="s">
        <v>637</v>
      </c>
    </row>
    <row r="16" spans="1:22" ht="18.75" customHeight="1">
      <c r="B16" s="4" t="s">
        <v>638</v>
      </c>
      <c r="D16" s="4" t="s">
        <v>639</v>
      </c>
      <c r="E16" s="4" t="s">
        <v>640</v>
      </c>
      <c r="F16" s="3" t="s">
        <v>641</v>
      </c>
      <c r="G16" s="60">
        <v>13</v>
      </c>
      <c r="R16"/>
      <c r="S16"/>
    </row>
    <row r="17" spans="2:19" ht="18.75" customHeight="1">
      <c r="B17" s="4" t="s">
        <v>642</v>
      </c>
      <c r="D17" s="4" t="s">
        <v>643</v>
      </c>
      <c r="E17" s="4" t="s">
        <v>644</v>
      </c>
      <c r="F17" s="3" t="s">
        <v>362</v>
      </c>
      <c r="G17" s="60">
        <v>14</v>
      </c>
      <c r="R17"/>
      <c r="S17"/>
    </row>
    <row r="18" spans="2:19" ht="18.75" customHeight="1">
      <c r="B18" s="4" t="s">
        <v>645</v>
      </c>
      <c r="D18" s="4" t="s">
        <v>646</v>
      </c>
      <c r="E18" s="4" t="s">
        <v>647</v>
      </c>
      <c r="F18" s="3" t="s">
        <v>648</v>
      </c>
      <c r="G18" s="60">
        <v>15</v>
      </c>
      <c r="R18"/>
      <c r="S18"/>
    </row>
    <row r="19" spans="2:19" ht="18.75" customHeight="1">
      <c r="B19" s="4" t="s">
        <v>649</v>
      </c>
      <c r="D19" s="4" t="s">
        <v>650</v>
      </c>
      <c r="E19" s="4" t="s">
        <v>651</v>
      </c>
      <c r="F19" s="3" t="s">
        <v>652</v>
      </c>
      <c r="G19" s="60">
        <v>16</v>
      </c>
      <c r="R19"/>
      <c r="S19"/>
    </row>
    <row r="20" spans="2:19" ht="18.75" customHeight="1">
      <c r="B20" s="4" t="s">
        <v>653</v>
      </c>
      <c r="D20" s="4" t="s">
        <v>654</v>
      </c>
      <c r="E20" s="4" t="s">
        <v>655</v>
      </c>
      <c r="F20" s="3" t="s">
        <v>656</v>
      </c>
      <c r="G20" s="60">
        <v>17</v>
      </c>
      <c r="R20"/>
      <c r="S20"/>
    </row>
    <row r="21" spans="2:19" ht="18.75" customHeight="1">
      <c r="B21" s="4" t="s">
        <v>657</v>
      </c>
      <c r="D21" s="4" t="s">
        <v>658</v>
      </c>
      <c r="E21" s="4" t="s">
        <v>659</v>
      </c>
      <c r="F21" s="3" t="s">
        <v>660</v>
      </c>
      <c r="G21" s="60">
        <v>18</v>
      </c>
      <c r="R21"/>
      <c r="S21"/>
    </row>
    <row r="22" spans="2:19" ht="18.75" customHeight="1">
      <c r="B22" s="4" t="s">
        <v>661</v>
      </c>
      <c r="D22" s="4" t="s">
        <v>662</v>
      </c>
      <c r="E22" s="4" t="s">
        <v>663</v>
      </c>
      <c r="F22" s="3" t="s">
        <v>664</v>
      </c>
      <c r="G22" s="60">
        <v>19</v>
      </c>
      <c r="R22"/>
      <c r="S22"/>
    </row>
    <row r="23" spans="2:19" ht="18.75" customHeight="1">
      <c r="B23" s="4" t="s">
        <v>665</v>
      </c>
      <c r="D23" s="4" t="s">
        <v>666</v>
      </c>
      <c r="E23" s="4" t="s">
        <v>667</v>
      </c>
      <c r="F23" s="3" t="s">
        <v>668</v>
      </c>
      <c r="G23" s="60">
        <v>20</v>
      </c>
      <c r="R23"/>
      <c r="S23"/>
    </row>
    <row r="24" spans="2:19" ht="18.75" customHeight="1">
      <c r="B24" s="4" t="s">
        <v>669</v>
      </c>
      <c r="D24" s="4" t="s">
        <v>670</v>
      </c>
      <c r="E24" s="4" t="s">
        <v>671</v>
      </c>
      <c r="F24" s="3" t="s">
        <v>672</v>
      </c>
      <c r="G24" s="60">
        <v>21</v>
      </c>
      <c r="S24"/>
    </row>
    <row r="25" spans="2:19" ht="18.75" customHeight="1">
      <c r="B25" s="4" t="s">
        <v>673</v>
      </c>
      <c r="D25" s="4" t="s">
        <v>674</v>
      </c>
      <c r="E25" s="4" t="s">
        <v>675</v>
      </c>
      <c r="F25" s="3" t="s">
        <v>583</v>
      </c>
      <c r="G25" s="60">
        <v>22</v>
      </c>
      <c r="S25"/>
    </row>
    <row r="26" spans="2:19" ht="18.75" customHeight="1">
      <c r="B26" s="4" t="s">
        <v>676</v>
      </c>
      <c r="D26" s="4" t="s">
        <v>677</v>
      </c>
      <c r="E26" s="4" t="s">
        <v>678</v>
      </c>
      <c r="S26"/>
    </row>
    <row r="27" spans="2:19" ht="18.75" customHeight="1">
      <c r="B27" s="4" t="s">
        <v>679</v>
      </c>
      <c r="D27" s="4" t="s">
        <v>680</v>
      </c>
      <c r="E27" s="4" t="s">
        <v>681</v>
      </c>
      <c r="S27"/>
    </row>
    <row r="28" spans="2:19" ht="18.75" customHeight="1">
      <c r="B28" s="4" t="s">
        <v>682</v>
      </c>
      <c r="D28" s="4" t="s">
        <v>683</v>
      </c>
      <c r="E28" s="4" t="s">
        <v>684</v>
      </c>
    </row>
    <row r="29" spans="2:19" ht="18.75" customHeight="1">
      <c r="B29" s="4" t="s">
        <v>685</v>
      </c>
      <c r="D29" s="4" t="s">
        <v>686</v>
      </c>
      <c r="E29" s="4" t="s">
        <v>687</v>
      </c>
    </row>
    <row r="30" spans="2:19" ht="18.75" customHeight="1">
      <c r="B30" s="4" t="s">
        <v>688</v>
      </c>
      <c r="D30" s="4" t="s">
        <v>689</v>
      </c>
      <c r="E30" s="4" t="s">
        <v>690</v>
      </c>
    </row>
    <row r="31" spans="2:19" ht="18.75" customHeight="1">
      <c r="B31" s="4" t="s">
        <v>691</v>
      </c>
      <c r="D31" s="4" t="s">
        <v>692</v>
      </c>
      <c r="E31" s="4" t="s">
        <v>693</v>
      </c>
    </row>
    <row r="32" spans="2:19" ht="18.75" customHeight="1">
      <c r="B32" s="4" t="s">
        <v>694</v>
      </c>
      <c r="D32" s="4" t="s">
        <v>695</v>
      </c>
      <c r="E32" s="4" t="s">
        <v>696</v>
      </c>
    </row>
    <row r="33" spans="2:5" ht="18.75" customHeight="1">
      <c r="B33" s="4" t="s">
        <v>697</v>
      </c>
      <c r="E33" s="4" t="s">
        <v>698</v>
      </c>
    </row>
    <row r="34" spans="2:5" ht="18.75" customHeight="1">
      <c r="B34" s="4" t="s">
        <v>699</v>
      </c>
      <c r="E34" s="4" t="s">
        <v>700</v>
      </c>
    </row>
    <row r="35" spans="2:5" ht="18.75" customHeight="1">
      <c r="B35" s="4" t="s">
        <v>701</v>
      </c>
      <c r="E35" s="4" t="s">
        <v>702</v>
      </c>
    </row>
    <row r="36" spans="2:5" ht="18.75" customHeight="1">
      <c r="B36" s="4" t="s">
        <v>703</v>
      </c>
      <c r="E36" s="4" t="s">
        <v>704</v>
      </c>
    </row>
    <row r="37" spans="2:5" ht="18.75" customHeight="1">
      <c r="B37" s="4" t="s">
        <v>705</v>
      </c>
      <c r="E37" s="4" t="s">
        <v>706</v>
      </c>
    </row>
    <row r="38" spans="2:5" ht="18.75" customHeight="1">
      <c r="B38" s="4" t="s">
        <v>707</v>
      </c>
      <c r="E38" s="4" t="s">
        <v>708</v>
      </c>
    </row>
    <row r="39" spans="2:5" ht="18.75" customHeight="1">
      <c r="B39" s="4" t="s">
        <v>709</v>
      </c>
      <c r="E39" s="4" t="s">
        <v>710</v>
      </c>
    </row>
    <row r="40" spans="2:5" ht="18.75" customHeight="1">
      <c r="B40" s="4" t="s">
        <v>711</v>
      </c>
      <c r="E40" s="4" t="s">
        <v>712</v>
      </c>
    </row>
    <row r="41" spans="2:5" ht="18.75" customHeight="1">
      <c r="B41" s="4" t="s">
        <v>713</v>
      </c>
      <c r="E41" s="4" t="s">
        <v>714</v>
      </c>
    </row>
    <row r="42" spans="2:5" ht="18.75" customHeight="1">
      <c r="B42" s="4" t="s">
        <v>715</v>
      </c>
      <c r="E42" s="4" t="s">
        <v>716</v>
      </c>
    </row>
    <row r="43" spans="2:5" ht="18.75" customHeight="1">
      <c r="B43" s="4" t="s">
        <v>717</v>
      </c>
      <c r="E43" s="4" t="s">
        <v>718</v>
      </c>
    </row>
    <row r="44" spans="2:5" ht="18.75" customHeight="1">
      <c r="B44" s="4" t="s">
        <v>719</v>
      </c>
      <c r="E44" s="4" t="s">
        <v>720</v>
      </c>
    </row>
    <row r="45" spans="2:5" ht="18.75" customHeight="1">
      <c r="B45" s="4" t="s">
        <v>721</v>
      </c>
      <c r="E45" s="4" t="s">
        <v>722</v>
      </c>
    </row>
    <row r="46" spans="2:5" ht="18.75" customHeight="1">
      <c r="B46" s="4" t="s">
        <v>723</v>
      </c>
      <c r="E46" s="4" t="s">
        <v>724</v>
      </c>
    </row>
    <row r="47" spans="2:5" ht="18.75" customHeight="1">
      <c r="B47" s="4" t="s">
        <v>725</v>
      </c>
      <c r="E47" s="4" t="s">
        <v>726</v>
      </c>
    </row>
    <row r="48" spans="2:5" ht="18.75" customHeight="1">
      <c r="B48" s="4" t="s">
        <v>727</v>
      </c>
      <c r="E48" s="4" t="s">
        <v>728</v>
      </c>
    </row>
    <row r="49" spans="2:5" ht="18.75" customHeight="1">
      <c r="B49" s="4" t="s">
        <v>729</v>
      </c>
      <c r="E49" s="4" t="s">
        <v>730</v>
      </c>
    </row>
    <row r="50" spans="2:5" ht="18.75" customHeight="1">
      <c r="B50" s="4" t="s">
        <v>731</v>
      </c>
      <c r="E50" s="4" t="s">
        <v>732</v>
      </c>
    </row>
    <row r="51" spans="2:5" ht="18.75" customHeight="1">
      <c r="B51" s="4" t="s">
        <v>733</v>
      </c>
      <c r="E51" s="4" t="s">
        <v>734</v>
      </c>
    </row>
    <row r="52" spans="2:5" ht="18.75" customHeight="1">
      <c r="B52" s="4" t="s">
        <v>735</v>
      </c>
      <c r="E52" s="4" t="s">
        <v>736</v>
      </c>
    </row>
    <row r="53" spans="2:5" ht="18.75" customHeight="1">
      <c r="B53" s="4" t="s">
        <v>737</v>
      </c>
      <c r="E53" s="4" t="s">
        <v>738</v>
      </c>
    </row>
    <row r="54" spans="2:5" ht="18.75" customHeight="1">
      <c r="B54" s="4" t="s">
        <v>739</v>
      </c>
      <c r="E54" s="4" t="s">
        <v>740</v>
      </c>
    </row>
    <row r="55" spans="2:5" ht="18.75" customHeight="1">
      <c r="B55" s="4" t="s">
        <v>741</v>
      </c>
      <c r="E55" s="4" t="s">
        <v>742</v>
      </c>
    </row>
    <row r="56" spans="2:5" ht="18.75" customHeight="1">
      <c r="B56" s="4" t="s">
        <v>743</v>
      </c>
      <c r="E56" s="4" t="s">
        <v>744</v>
      </c>
    </row>
    <row r="57" spans="2:5" ht="18.75" customHeight="1">
      <c r="B57" s="4" t="s">
        <v>745</v>
      </c>
      <c r="E57" s="4" t="s">
        <v>746</v>
      </c>
    </row>
    <row r="58" spans="2:5" ht="18.75" customHeight="1">
      <c r="B58" s="4" t="s">
        <v>747</v>
      </c>
      <c r="E58" s="4" t="s">
        <v>748</v>
      </c>
    </row>
    <row r="59" spans="2:5" ht="18.75" customHeight="1">
      <c r="B59" s="4" t="s">
        <v>749</v>
      </c>
      <c r="E59" s="4" t="s">
        <v>750</v>
      </c>
    </row>
    <row r="60" spans="2:5" ht="18.75" customHeight="1">
      <c r="B60" s="4" t="s">
        <v>751</v>
      </c>
      <c r="E60" s="4" t="s">
        <v>752</v>
      </c>
    </row>
    <row r="61" spans="2:5" ht="18.75" customHeight="1">
      <c r="B61" s="4" t="s">
        <v>753</v>
      </c>
      <c r="E61" s="4" t="s">
        <v>754</v>
      </c>
    </row>
    <row r="62" spans="2:5" ht="18.75" customHeight="1">
      <c r="B62" s="4" t="s">
        <v>755</v>
      </c>
      <c r="E62" s="4" t="s">
        <v>756</v>
      </c>
    </row>
    <row r="63" spans="2:5" ht="18.75" customHeight="1">
      <c r="B63" s="4" t="s">
        <v>757</v>
      </c>
      <c r="E63" s="4" t="s">
        <v>758</v>
      </c>
    </row>
    <row r="64" spans="2:5" ht="18.75" customHeight="1">
      <c r="B64" s="4" t="s">
        <v>759</v>
      </c>
      <c r="E64" s="4" t="s">
        <v>760</v>
      </c>
    </row>
    <row r="65" spans="2:5" ht="18.75" customHeight="1">
      <c r="B65" s="4" t="s">
        <v>761</v>
      </c>
      <c r="E65" s="4" t="s">
        <v>762</v>
      </c>
    </row>
    <row r="66" spans="2:5" ht="18.75" customHeight="1">
      <c r="B66" s="4" t="s">
        <v>763</v>
      </c>
      <c r="E66" s="4" t="s">
        <v>764</v>
      </c>
    </row>
    <row r="67" spans="2:5" ht="18.75" customHeight="1">
      <c r="B67" s="4" t="s">
        <v>765</v>
      </c>
      <c r="E67" s="4" t="s">
        <v>766</v>
      </c>
    </row>
    <row r="68" spans="2:5" ht="18.75" customHeight="1">
      <c r="B68" s="4" t="s">
        <v>767</v>
      </c>
      <c r="E68" s="4" t="s">
        <v>768</v>
      </c>
    </row>
    <row r="69" spans="2:5" ht="18.75" customHeight="1">
      <c r="B69" s="4" t="s">
        <v>769</v>
      </c>
      <c r="E69" s="4" t="s">
        <v>770</v>
      </c>
    </row>
    <row r="70" spans="2:5" ht="18.75" customHeight="1">
      <c r="B70" s="4" t="s">
        <v>771</v>
      </c>
      <c r="E70" s="4" t="s">
        <v>772</v>
      </c>
    </row>
    <row r="71" spans="2:5" ht="18.75" customHeight="1">
      <c r="B71" s="4" t="s">
        <v>773</v>
      </c>
      <c r="E71" s="4" t="s">
        <v>774</v>
      </c>
    </row>
    <row r="72" spans="2:5" ht="18.75" customHeight="1">
      <c r="B72" s="4" t="s">
        <v>775</v>
      </c>
      <c r="E72" s="4" t="s">
        <v>776</v>
      </c>
    </row>
    <row r="73" spans="2:5" ht="18.75" customHeight="1">
      <c r="B73" s="4" t="s">
        <v>777</v>
      </c>
      <c r="E73" s="4" t="s">
        <v>778</v>
      </c>
    </row>
    <row r="74" spans="2:5" ht="18.75" customHeight="1">
      <c r="B74" s="4" t="s">
        <v>779</v>
      </c>
      <c r="E74" s="4" t="s">
        <v>780</v>
      </c>
    </row>
    <row r="75" spans="2:5" ht="18.75" customHeight="1">
      <c r="B75" s="4" t="s">
        <v>781</v>
      </c>
      <c r="E75" s="4" t="s">
        <v>782</v>
      </c>
    </row>
    <row r="76" spans="2:5" ht="18.75" customHeight="1">
      <c r="B76" s="4" t="s">
        <v>783</v>
      </c>
      <c r="E76" s="4" t="s">
        <v>784</v>
      </c>
    </row>
    <row r="77" spans="2:5" ht="18.75" customHeight="1">
      <c r="B77" s="4" t="s">
        <v>785</v>
      </c>
      <c r="E77" s="4" t="s">
        <v>786</v>
      </c>
    </row>
    <row r="78" spans="2:5" ht="18.75" customHeight="1">
      <c r="B78" s="4" t="s">
        <v>787</v>
      </c>
      <c r="E78" s="4" t="s">
        <v>788</v>
      </c>
    </row>
    <row r="79" spans="2:5" ht="18.75" customHeight="1">
      <c r="B79" s="4" t="s">
        <v>789</v>
      </c>
      <c r="E79" s="4" t="s">
        <v>790</v>
      </c>
    </row>
    <row r="80" spans="2:5" ht="18.75" customHeight="1">
      <c r="B80" s="4" t="s">
        <v>791</v>
      </c>
      <c r="E80" s="4" t="s">
        <v>792</v>
      </c>
    </row>
    <row r="81" spans="2:5" ht="18.75" customHeight="1">
      <c r="B81" s="4" t="s">
        <v>793</v>
      </c>
      <c r="E81" s="4" t="s">
        <v>794</v>
      </c>
    </row>
    <row r="82" spans="2:5" ht="18.75" customHeight="1">
      <c r="B82" s="4" t="s">
        <v>795</v>
      </c>
      <c r="E82" s="4" t="s">
        <v>796</v>
      </c>
    </row>
    <row r="83" spans="2:5" ht="18.75" customHeight="1">
      <c r="B83" s="4" t="s">
        <v>797</v>
      </c>
      <c r="E83" s="4" t="s">
        <v>798</v>
      </c>
    </row>
    <row r="84" spans="2:5" ht="18.75" customHeight="1">
      <c r="B84" s="4" t="s">
        <v>799</v>
      </c>
      <c r="E84" s="4" t="s">
        <v>800</v>
      </c>
    </row>
    <row r="85" spans="2:5" ht="18.75" customHeight="1">
      <c r="B85" s="4" t="s">
        <v>801</v>
      </c>
      <c r="E85" s="4" t="s">
        <v>802</v>
      </c>
    </row>
    <row r="86" spans="2:5" ht="18.75" customHeight="1">
      <c r="B86" s="4" t="s">
        <v>803</v>
      </c>
      <c r="E86" s="4" t="s">
        <v>804</v>
      </c>
    </row>
    <row r="87" spans="2:5" ht="18.75" customHeight="1">
      <c r="B87" s="4" t="s">
        <v>805</v>
      </c>
      <c r="E87" s="4" t="s">
        <v>806</v>
      </c>
    </row>
    <row r="88" spans="2:5" ht="18.75" customHeight="1">
      <c r="B88" s="4" t="s">
        <v>807</v>
      </c>
      <c r="E88" s="4" t="s">
        <v>808</v>
      </c>
    </row>
    <row r="89" spans="2:5" ht="18.75" customHeight="1">
      <c r="B89" s="4" t="s">
        <v>809</v>
      </c>
      <c r="E89" s="4" t="s">
        <v>810</v>
      </c>
    </row>
    <row r="90" spans="2:5" ht="18.75" customHeight="1">
      <c r="B90" s="4" t="s">
        <v>811</v>
      </c>
      <c r="E90" s="4" t="s">
        <v>812</v>
      </c>
    </row>
    <row r="91" spans="2:5" ht="18.75" customHeight="1">
      <c r="B91" s="4" t="s">
        <v>813</v>
      </c>
      <c r="E91" s="4" t="s">
        <v>814</v>
      </c>
    </row>
    <row r="92" spans="2:5" ht="18.75" customHeight="1">
      <c r="B92" s="4" t="s">
        <v>815</v>
      </c>
      <c r="E92" s="4" t="s">
        <v>816</v>
      </c>
    </row>
    <row r="93" spans="2:5" ht="18.75" customHeight="1">
      <c r="B93" s="4" t="s">
        <v>817</v>
      </c>
      <c r="E93" s="4" t="s">
        <v>818</v>
      </c>
    </row>
    <row r="94" spans="2:5" ht="18.75" customHeight="1">
      <c r="B94" s="4" t="s">
        <v>819</v>
      </c>
      <c r="E94" s="4" t="s">
        <v>820</v>
      </c>
    </row>
    <row r="95" spans="2:5" ht="18.75" customHeight="1">
      <c r="B95" s="4" t="s">
        <v>821</v>
      </c>
      <c r="E95" s="4" t="s">
        <v>822</v>
      </c>
    </row>
    <row r="96" spans="2:5" ht="18.75" customHeight="1">
      <c r="B96" s="4" t="s">
        <v>823</v>
      </c>
      <c r="E96" s="4" t="s">
        <v>824</v>
      </c>
    </row>
    <row r="97" spans="2:5" ht="18.75" customHeight="1">
      <c r="B97" s="4" t="s">
        <v>825</v>
      </c>
      <c r="E97" s="4" t="s">
        <v>826</v>
      </c>
    </row>
    <row r="98" spans="2:5" ht="18.75" customHeight="1">
      <c r="B98" s="4" t="s">
        <v>827</v>
      </c>
      <c r="E98" s="4" t="s">
        <v>828</v>
      </c>
    </row>
    <row r="99" spans="2:5" ht="18.75" customHeight="1">
      <c r="B99" s="4" t="s">
        <v>829</v>
      </c>
      <c r="E99" s="4" t="s">
        <v>830</v>
      </c>
    </row>
    <row r="100" spans="2:5" ht="18.75" customHeight="1">
      <c r="B100" s="4" t="s">
        <v>831</v>
      </c>
      <c r="E100" s="4" t="s">
        <v>832</v>
      </c>
    </row>
    <row r="101" spans="2:5" ht="18.75" customHeight="1">
      <c r="B101" s="4" t="s">
        <v>833</v>
      </c>
      <c r="E101" s="4" t="s">
        <v>834</v>
      </c>
    </row>
    <row r="102" spans="2:5" ht="18.75" customHeight="1">
      <c r="B102" s="4" t="s">
        <v>835</v>
      </c>
      <c r="E102" s="4" t="s">
        <v>836</v>
      </c>
    </row>
    <row r="103" spans="2:5" ht="18.75" customHeight="1">
      <c r="B103" s="4" t="s">
        <v>837</v>
      </c>
      <c r="E103" s="4" t="s">
        <v>838</v>
      </c>
    </row>
    <row r="104" spans="2:5" ht="18.75" customHeight="1">
      <c r="B104" s="4" t="s">
        <v>839</v>
      </c>
      <c r="E104" s="4" t="s">
        <v>840</v>
      </c>
    </row>
    <row r="105" spans="2:5" ht="18.75" customHeight="1">
      <c r="B105" s="4" t="s">
        <v>841</v>
      </c>
      <c r="E105" s="4" t="s">
        <v>842</v>
      </c>
    </row>
    <row r="106" spans="2:5" ht="18.75" customHeight="1">
      <c r="B106" s="4" t="s">
        <v>843</v>
      </c>
      <c r="E106" s="4" t="s">
        <v>844</v>
      </c>
    </row>
    <row r="107" spans="2:5" ht="18.75" customHeight="1">
      <c r="B107" s="4" t="s">
        <v>845</v>
      </c>
      <c r="E107" s="4" t="s">
        <v>846</v>
      </c>
    </row>
    <row r="108" spans="2:5" ht="18.75" customHeight="1">
      <c r="B108" s="4" t="s">
        <v>847</v>
      </c>
      <c r="E108" s="4" t="s">
        <v>848</v>
      </c>
    </row>
    <row r="109" spans="2:5" ht="18.75" customHeight="1">
      <c r="B109" s="4" t="s">
        <v>849</v>
      </c>
      <c r="E109" s="4" t="s">
        <v>850</v>
      </c>
    </row>
    <row r="110" spans="2:5" ht="18.75" customHeight="1">
      <c r="B110" s="4" t="s">
        <v>851</v>
      </c>
      <c r="E110" s="4" t="s">
        <v>852</v>
      </c>
    </row>
    <row r="111" spans="2:5" ht="18.75" customHeight="1">
      <c r="B111" s="4" t="s">
        <v>853</v>
      </c>
      <c r="E111" s="4" t="s">
        <v>854</v>
      </c>
    </row>
    <row r="112" spans="2:5" ht="18.75" customHeight="1">
      <c r="B112" s="4" t="s">
        <v>855</v>
      </c>
      <c r="E112" s="4" t="s">
        <v>856</v>
      </c>
    </row>
    <row r="113" spans="2:5" ht="18.75" customHeight="1">
      <c r="B113" s="4" t="s">
        <v>857</v>
      </c>
      <c r="E113" s="4" t="s">
        <v>858</v>
      </c>
    </row>
    <row r="114" spans="2:5" ht="18.75" customHeight="1">
      <c r="B114" s="4" t="s">
        <v>859</v>
      </c>
      <c r="E114" s="4" t="s">
        <v>860</v>
      </c>
    </row>
    <row r="115" spans="2:5" ht="18.75" customHeight="1">
      <c r="B115" s="4" t="s">
        <v>861</v>
      </c>
      <c r="E115" s="4" t="s">
        <v>862</v>
      </c>
    </row>
    <row r="116" spans="2:5" ht="18.75" customHeight="1">
      <c r="E116" s="4" t="s">
        <v>863</v>
      </c>
    </row>
    <row r="117" spans="2:5" ht="18.75" customHeight="1">
      <c r="E117" s="4" t="s">
        <v>864</v>
      </c>
    </row>
    <row r="118" spans="2:5" ht="18.75" customHeight="1">
      <c r="E118" s="4" t="s">
        <v>865</v>
      </c>
    </row>
    <row r="119" spans="2:5" ht="18.75" customHeight="1">
      <c r="E119" s="4" t="s">
        <v>866</v>
      </c>
    </row>
    <row r="120" spans="2:5" ht="18.75" customHeight="1">
      <c r="E120" s="4" t="s">
        <v>867</v>
      </c>
    </row>
    <row r="121" spans="2:5" ht="18.75" customHeight="1">
      <c r="E121" s="4" t="s">
        <v>868</v>
      </c>
    </row>
    <row r="122" spans="2:5" ht="18.75" customHeight="1">
      <c r="E122" s="4" t="s">
        <v>869</v>
      </c>
    </row>
    <row r="123" spans="2:5" ht="18.75" customHeight="1">
      <c r="E123" s="4" t="s">
        <v>870</v>
      </c>
    </row>
    <row r="124" spans="2:5" ht="18.75" customHeight="1">
      <c r="E124" s="4" t="s">
        <v>871</v>
      </c>
    </row>
    <row r="125" spans="2:5" ht="18.75" customHeight="1">
      <c r="E125" s="4" t="s">
        <v>872</v>
      </c>
    </row>
    <row r="126" spans="2:5" ht="18.75" customHeight="1">
      <c r="E126" s="4" t="s">
        <v>873</v>
      </c>
    </row>
    <row r="127" spans="2:5" ht="18.75" customHeight="1">
      <c r="E127" s="4" t="s">
        <v>874</v>
      </c>
    </row>
    <row r="128" spans="2:5" ht="18.75" customHeight="1">
      <c r="E128" s="4" t="s">
        <v>875</v>
      </c>
    </row>
    <row r="129" spans="5:5" ht="18.75" customHeight="1">
      <c r="E129" s="4" t="s">
        <v>876</v>
      </c>
    </row>
    <row r="130" spans="5:5" ht="18.75" customHeight="1">
      <c r="E130" s="4" t="s">
        <v>877</v>
      </c>
    </row>
    <row r="131" spans="5:5" ht="18.75" customHeight="1">
      <c r="E131" s="4" t="s">
        <v>878</v>
      </c>
    </row>
    <row r="132" spans="5:5" ht="18.75" customHeight="1">
      <c r="E132" s="4" t="s">
        <v>879</v>
      </c>
    </row>
    <row r="133" spans="5:5" ht="18.75" customHeight="1">
      <c r="E133" s="4" t="s">
        <v>880</v>
      </c>
    </row>
    <row r="134" spans="5:5" ht="18.75" customHeight="1">
      <c r="E134" s="4" t="s">
        <v>881</v>
      </c>
    </row>
    <row r="135" spans="5:5" ht="18.75" customHeight="1">
      <c r="E135" s="4" t="s">
        <v>882</v>
      </c>
    </row>
    <row r="136" spans="5:5" ht="18.75" customHeight="1">
      <c r="E136" s="4" t="s">
        <v>883</v>
      </c>
    </row>
    <row r="137" spans="5:5" ht="18.75" customHeight="1">
      <c r="E137" s="4" t="s">
        <v>884</v>
      </c>
    </row>
    <row r="138" spans="5:5" ht="18.75" customHeight="1">
      <c r="E138" s="4" t="s">
        <v>885</v>
      </c>
    </row>
    <row r="139" spans="5:5" ht="18.75" customHeight="1">
      <c r="E139" s="4" t="s">
        <v>886</v>
      </c>
    </row>
    <row r="140" spans="5:5" ht="18.75" customHeight="1">
      <c r="E140" s="4" t="s">
        <v>887</v>
      </c>
    </row>
    <row r="141" spans="5:5" ht="18.75" customHeight="1">
      <c r="E141" s="4" t="s">
        <v>888</v>
      </c>
    </row>
    <row r="142" spans="5:5" ht="18.75" customHeight="1">
      <c r="E142" s="4" t="s">
        <v>889</v>
      </c>
    </row>
    <row r="143" spans="5:5" ht="18.75" customHeight="1">
      <c r="E143" s="4" t="s">
        <v>890</v>
      </c>
    </row>
    <row r="144" spans="5:5" ht="18.75" customHeight="1">
      <c r="E144" s="4" t="s">
        <v>891</v>
      </c>
    </row>
    <row r="145" spans="5:5" ht="18.75" customHeight="1">
      <c r="E145" s="4" t="s">
        <v>892</v>
      </c>
    </row>
    <row r="146" spans="5:5" ht="18.75" customHeight="1">
      <c r="E146" s="4" t="s">
        <v>893</v>
      </c>
    </row>
    <row r="147" spans="5:5" ht="18.75" customHeight="1">
      <c r="E147" s="4" t="s">
        <v>894</v>
      </c>
    </row>
    <row r="148" spans="5:5" ht="18.75" customHeight="1">
      <c r="E148" s="4" t="s">
        <v>895</v>
      </c>
    </row>
    <row r="149" spans="5:5" ht="18.75" customHeight="1">
      <c r="E149" s="4" t="s">
        <v>896</v>
      </c>
    </row>
    <row r="150" spans="5:5" ht="18.75" customHeight="1">
      <c r="E150" s="4" t="s">
        <v>897</v>
      </c>
    </row>
    <row r="151" spans="5:5" ht="18.75" customHeight="1">
      <c r="E151" s="4" t="s">
        <v>898</v>
      </c>
    </row>
    <row r="152" spans="5:5" ht="18.75" customHeight="1">
      <c r="E152" s="4" t="s">
        <v>899</v>
      </c>
    </row>
    <row r="153" spans="5:5" ht="18.75" customHeight="1">
      <c r="E153" s="4" t="s">
        <v>900</v>
      </c>
    </row>
    <row r="154" spans="5:5" ht="18.75" customHeight="1">
      <c r="E154" s="4" t="s">
        <v>901</v>
      </c>
    </row>
    <row r="155" spans="5:5" ht="18.75" customHeight="1">
      <c r="E155" s="4" t="s">
        <v>902</v>
      </c>
    </row>
    <row r="156" spans="5:5" ht="18.75" customHeight="1">
      <c r="E156" s="4" t="s">
        <v>903</v>
      </c>
    </row>
    <row r="157" spans="5:5" ht="18.75" customHeight="1">
      <c r="E157" s="4" t="s">
        <v>904</v>
      </c>
    </row>
    <row r="158" spans="5:5" ht="18.75" customHeight="1">
      <c r="E158" s="4" t="s">
        <v>905</v>
      </c>
    </row>
    <row r="159" spans="5:5" ht="18.75" customHeight="1">
      <c r="E159" s="4" t="s">
        <v>906</v>
      </c>
    </row>
    <row r="160" spans="5:5" ht="18.75" customHeight="1">
      <c r="E160" s="4" t="s">
        <v>907</v>
      </c>
    </row>
    <row r="161" spans="5:5" ht="18.75" customHeight="1">
      <c r="E161" s="4" t="s">
        <v>908</v>
      </c>
    </row>
    <row r="162" spans="5:5" ht="18.75" customHeight="1">
      <c r="E162" s="4" t="s">
        <v>909</v>
      </c>
    </row>
    <row r="163" spans="5:5" ht="18.75" customHeight="1">
      <c r="E163" s="4" t="s">
        <v>910</v>
      </c>
    </row>
    <row r="164" spans="5:5" ht="18.75" customHeight="1">
      <c r="E164" s="4" t="s">
        <v>911</v>
      </c>
    </row>
    <row r="165" spans="5:5" ht="18.75" customHeight="1">
      <c r="E165" s="4" t="s">
        <v>912</v>
      </c>
    </row>
    <row r="166" spans="5:5" ht="18.75" customHeight="1">
      <c r="E166" s="4" t="s">
        <v>913</v>
      </c>
    </row>
    <row r="167" spans="5:5" ht="18.75" customHeight="1">
      <c r="E167" s="4" t="s">
        <v>914</v>
      </c>
    </row>
    <row r="168" spans="5:5" ht="18.75" customHeight="1">
      <c r="E168" s="4" t="s">
        <v>915</v>
      </c>
    </row>
    <row r="169" spans="5:5" ht="18.75" customHeight="1">
      <c r="E169" s="4" t="s">
        <v>916</v>
      </c>
    </row>
    <row r="170" spans="5:5" ht="18.75" customHeight="1">
      <c r="E170" s="4" t="s">
        <v>917</v>
      </c>
    </row>
    <row r="171" spans="5:5" ht="18.75" customHeight="1">
      <c r="E171" s="4" t="s">
        <v>918</v>
      </c>
    </row>
    <row r="172" spans="5:5" ht="18.75" customHeight="1">
      <c r="E172" s="4" t="s">
        <v>919</v>
      </c>
    </row>
    <row r="173" spans="5:5" ht="18.75" customHeight="1">
      <c r="E173" s="4" t="s">
        <v>920</v>
      </c>
    </row>
    <row r="174" spans="5:5" ht="18.75" customHeight="1">
      <c r="E174" s="4" t="s">
        <v>921</v>
      </c>
    </row>
    <row r="175" spans="5:5" ht="18.75" customHeight="1">
      <c r="E175" s="4" t="s">
        <v>922</v>
      </c>
    </row>
    <row r="176" spans="5:5" ht="18.75" customHeight="1">
      <c r="E176" s="4" t="s">
        <v>923</v>
      </c>
    </row>
    <row r="177" spans="5:5" ht="18.75" customHeight="1">
      <c r="E177" s="4" t="s">
        <v>924</v>
      </c>
    </row>
    <row r="178" spans="5:5" ht="18.75" customHeight="1">
      <c r="E178" s="4" t="s">
        <v>925</v>
      </c>
    </row>
    <row r="179" spans="5:5" ht="18.75" customHeight="1">
      <c r="E179" s="4" t="s">
        <v>926</v>
      </c>
    </row>
    <row r="180" spans="5:5" ht="18.75" customHeight="1">
      <c r="E180" s="4" t="s">
        <v>927</v>
      </c>
    </row>
    <row r="181" spans="5:5" ht="18.75" customHeight="1">
      <c r="E181" s="4" t="s">
        <v>928</v>
      </c>
    </row>
    <row r="182" spans="5:5" ht="18.75" customHeight="1">
      <c r="E182" s="4" t="s">
        <v>929</v>
      </c>
    </row>
    <row r="183" spans="5:5" ht="18.75" customHeight="1">
      <c r="E183" s="4" t="s">
        <v>930</v>
      </c>
    </row>
    <row r="184" spans="5:5" ht="18.75" customHeight="1">
      <c r="E184" s="4" t="s">
        <v>931</v>
      </c>
    </row>
    <row r="185" spans="5:5" ht="18.75" customHeight="1">
      <c r="E185" s="4" t="s">
        <v>932</v>
      </c>
    </row>
    <row r="186" spans="5:5" ht="18.75" customHeight="1">
      <c r="E186" s="4" t="s">
        <v>933</v>
      </c>
    </row>
    <row r="187" spans="5:5" ht="18.75" customHeight="1">
      <c r="E187" s="4" t="s">
        <v>934</v>
      </c>
    </row>
    <row r="188" spans="5:5" ht="18.75" customHeight="1">
      <c r="E188" s="4" t="s">
        <v>935</v>
      </c>
    </row>
    <row r="189" spans="5:5" ht="18.75" customHeight="1">
      <c r="E189" s="4" t="s">
        <v>936</v>
      </c>
    </row>
    <row r="190" spans="5:5" ht="18.75" customHeight="1">
      <c r="E190" s="4" t="s">
        <v>937</v>
      </c>
    </row>
    <row r="191" spans="5:5" ht="18.75" customHeight="1">
      <c r="E191" s="4" t="s">
        <v>938</v>
      </c>
    </row>
    <row r="192" spans="5:5" ht="18.75" customHeight="1">
      <c r="E192" s="4" t="s">
        <v>939</v>
      </c>
    </row>
    <row r="193" spans="5:5" ht="18.75" customHeight="1">
      <c r="E193" s="4" t="s">
        <v>940</v>
      </c>
    </row>
    <row r="194" spans="5:5" ht="18.75" customHeight="1">
      <c r="E194" s="4" t="s">
        <v>941</v>
      </c>
    </row>
    <row r="195" spans="5:5" ht="18.75" customHeight="1">
      <c r="E195" s="4" t="s">
        <v>942</v>
      </c>
    </row>
    <row r="196" spans="5:5" ht="18.75" customHeight="1">
      <c r="E196" s="4" t="s">
        <v>943</v>
      </c>
    </row>
    <row r="197" spans="5:5" ht="18.75" customHeight="1">
      <c r="E197" s="4" t="s">
        <v>944</v>
      </c>
    </row>
    <row r="198" spans="5:5" ht="18.75" customHeight="1">
      <c r="E198" s="4" t="s">
        <v>945</v>
      </c>
    </row>
    <row r="199" spans="5:5" ht="18.75" customHeight="1">
      <c r="E199" s="4" t="s">
        <v>946</v>
      </c>
    </row>
    <row r="200" spans="5:5" ht="18.75" customHeight="1">
      <c r="E200" s="4" t="s">
        <v>947</v>
      </c>
    </row>
    <row r="201" spans="5:5" ht="18.75" customHeight="1">
      <c r="E201" s="4" t="s">
        <v>948</v>
      </c>
    </row>
    <row r="202" spans="5:5" ht="18.75" customHeight="1">
      <c r="E202" s="4" t="s">
        <v>949</v>
      </c>
    </row>
    <row r="203" spans="5:5" ht="18.75" customHeight="1">
      <c r="E203" s="4" t="s">
        <v>950</v>
      </c>
    </row>
    <row r="204" spans="5:5" ht="18.75" customHeight="1">
      <c r="E204" s="4" t="s">
        <v>951</v>
      </c>
    </row>
    <row r="205" spans="5:5" ht="18.75" customHeight="1">
      <c r="E205" s="4" t="s">
        <v>952</v>
      </c>
    </row>
    <row r="206" spans="5:5" ht="18.75" customHeight="1">
      <c r="E206" s="4" t="s">
        <v>953</v>
      </c>
    </row>
    <row r="207" spans="5:5" ht="18.75" customHeight="1">
      <c r="E207" s="4" t="s">
        <v>954</v>
      </c>
    </row>
    <row r="208" spans="5:5" ht="18.75" customHeight="1">
      <c r="E208" s="4" t="s">
        <v>955</v>
      </c>
    </row>
    <row r="209" spans="5:5" ht="18.75" customHeight="1">
      <c r="E209" s="4" t="s">
        <v>956</v>
      </c>
    </row>
    <row r="210" spans="5:5" ht="18.75" customHeight="1">
      <c r="E210" s="4" t="s">
        <v>957</v>
      </c>
    </row>
    <row r="211" spans="5:5" ht="18.75" customHeight="1">
      <c r="E211" s="4" t="s">
        <v>958</v>
      </c>
    </row>
    <row r="212" spans="5:5" ht="18.75" customHeight="1">
      <c r="E212" s="4" t="s">
        <v>959</v>
      </c>
    </row>
    <row r="213" spans="5:5" ht="18.75" customHeight="1">
      <c r="E213" s="4" t="s">
        <v>960</v>
      </c>
    </row>
    <row r="214" spans="5:5" ht="18.75" customHeight="1">
      <c r="E214" s="4" t="s">
        <v>961</v>
      </c>
    </row>
    <row r="215" spans="5:5" ht="18.75" customHeight="1">
      <c r="E215" s="4" t="s">
        <v>962</v>
      </c>
    </row>
    <row r="216" spans="5:5" ht="18.75" customHeight="1">
      <c r="E216" s="4" t="s">
        <v>963</v>
      </c>
    </row>
    <row r="217" spans="5:5" ht="18.75" customHeight="1">
      <c r="E217" s="4" t="s">
        <v>964</v>
      </c>
    </row>
    <row r="218" spans="5:5" ht="18.75" customHeight="1">
      <c r="E218" s="4" t="s">
        <v>965</v>
      </c>
    </row>
    <row r="219" spans="5:5" ht="18.75" customHeight="1">
      <c r="E219" s="4" t="s">
        <v>966</v>
      </c>
    </row>
    <row r="220" spans="5:5" ht="18.75" customHeight="1">
      <c r="E220" s="4" t="s">
        <v>967</v>
      </c>
    </row>
    <row r="221" spans="5:5" ht="18.75" customHeight="1">
      <c r="E221" s="4" t="s">
        <v>968</v>
      </c>
    </row>
    <row r="222" spans="5:5" ht="18.75" customHeight="1">
      <c r="E222" s="4" t="s">
        <v>969</v>
      </c>
    </row>
    <row r="223" spans="5:5" ht="18.75" customHeight="1">
      <c r="E223" s="4" t="s">
        <v>970</v>
      </c>
    </row>
    <row r="224" spans="5:5" ht="18.75" customHeight="1">
      <c r="E224" s="4" t="s">
        <v>971</v>
      </c>
    </row>
    <row r="225" spans="5:5" ht="18.75" customHeight="1">
      <c r="E225" s="4" t="s">
        <v>972</v>
      </c>
    </row>
    <row r="226" spans="5:5" ht="18.75" customHeight="1">
      <c r="E226" s="4" t="s">
        <v>973</v>
      </c>
    </row>
    <row r="227" spans="5:5" ht="18.75" customHeight="1">
      <c r="E227" s="4" t="s">
        <v>974</v>
      </c>
    </row>
    <row r="228" spans="5:5" ht="18.75" customHeight="1">
      <c r="E228" s="4" t="s">
        <v>975</v>
      </c>
    </row>
    <row r="229" spans="5:5" ht="18.75" customHeight="1">
      <c r="E229" s="4" t="s">
        <v>976</v>
      </c>
    </row>
    <row r="230" spans="5:5" ht="18.75" customHeight="1">
      <c r="E230" s="4" t="s">
        <v>977</v>
      </c>
    </row>
    <row r="231" spans="5:5" ht="18.75" customHeight="1">
      <c r="E231" s="4" t="s">
        <v>978</v>
      </c>
    </row>
    <row r="232" spans="5:5" ht="18.75" customHeight="1">
      <c r="E232" s="4" t="s">
        <v>979</v>
      </c>
    </row>
    <row r="233" spans="5:5" ht="18.75" customHeight="1">
      <c r="E233" s="4" t="s">
        <v>980</v>
      </c>
    </row>
    <row r="234" spans="5:5" ht="18.75" customHeight="1">
      <c r="E234" s="4" t="s">
        <v>981</v>
      </c>
    </row>
    <row r="235" spans="5:5" ht="18.75" customHeight="1">
      <c r="E235" s="4" t="s">
        <v>982</v>
      </c>
    </row>
    <row r="236" spans="5:5" ht="18.75" customHeight="1">
      <c r="E236" s="4" t="s">
        <v>983</v>
      </c>
    </row>
    <row r="237" spans="5:5" ht="18.75" customHeight="1">
      <c r="E237" s="4" t="s">
        <v>984</v>
      </c>
    </row>
    <row r="238" spans="5:5" ht="18.75" customHeight="1">
      <c r="E238" s="4" t="s">
        <v>985</v>
      </c>
    </row>
    <row r="239" spans="5:5" ht="18.75" customHeight="1">
      <c r="E239" s="4" t="s">
        <v>986</v>
      </c>
    </row>
    <row r="240" spans="5:5" ht="18.75" customHeight="1">
      <c r="E240" s="4" t="s">
        <v>987</v>
      </c>
    </row>
    <row r="241" spans="5:5" ht="18.75" customHeight="1">
      <c r="E241" s="4" t="s">
        <v>988</v>
      </c>
    </row>
    <row r="242" spans="5:5" ht="18.75" customHeight="1">
      <c r="E242" s="4" t="s">
        <v>989</v>
      </c>
    </row>
    <row r="243" spans="5:5" ht="18.75" customHeight="1">
      <c r="E243" s="4" t="s">
        <v>990</v>
      </c>
    </row>
    <row r="244" spans="5:5" ht="18.75" customHeight="1">
      <c r="E244" s="4" t="s">
        <v>991</v>
      </c>
    </row>
    <row r="245" spans="5:5" ht="18.75" customHeight="1">
      <c r="E245" s="4" t="s">
        <v>992</v>
      </c>
    </row>
    <row r="246" spans="5:5" ht="18.75" customHeight="1">
      <c r="E246" s="4" t="s">
        <v>993</v>
      </c>
    </row>
    <row r="247" spans="5:5" ht="18.75" customHeight="1">
      <c r="E247" s="4" t="s">
        <v>994</v>
      </c>
    </row>
    <row r="248" spans="5:5" ht="18.75" customHeight="1">
      <c r="E248" s="4" t="s">
        <v>995</v>
      </c>
    </row>
    <row r="249" spans="5:5" ht="18.75" customHeight="1">
      <c r="E249" s="4" t="s">
        <v>996</v>
      </c>
    </row>
  </sheetData>
  <sheetProtection algorithmName="SHA-512" hashValue="EzMDwtnAymdNf/lfztmR8uF0A8gWeOOszVIOb52qdeiQJ/o7c8b6ykxwDdXGQla+BlDh49sjOhU/+8A13acxuw==" saltValue="uK0djxQY2LxudLz9t2h5Vg==" spinCount="100000" sheet="1" objects="1" scenarios="1" selectLockedCells="1"/>
  <phoneticPr fontId="2"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V41"/>
  <sheetViews>
    <sheetView zoomScaleNormal="100" workbookViewId="0">
      <pane ySplit="1" topLeftCell="A2" activePane="bottomLeft" state="frozen"/>
      <selection pane="bottomLeft" activeCell="D25" sqref="D25"/>
    </sheetView>
  </sheetViews>
  <sheetFormatPr defaultColWidth="9" defaultRowHeight="20.25" customHeight="1"/>
  <cols>
    <col min="1" max="1" width="11.75" style="3" bestFit="1" customWidth="1"/>
    <col min="2" max="2" width="11.75" style="52" bestFit="1" customWidth="1"/>
    <col min="3" max="11" width="11.75" style="3" bestFit="1" customWidth="1"/>
    <col min="12" max="12" width="9.625" style="3" bestFit="1" customWidth="1"/>
    <col min="13" max="13" width="14" style="3" bestFit="1" customWidth="1"/>
    <col min="14" max="14" width="12.375" style="3" bestFit="1" customWidth="1"/>
    <col min="15" max="17" width="14" style="3" bestFit="1" customWidth="1"/>
    <col min="18" max="22" width="11.75" style="3" bestFit="1" customWidth="1"/>
    <col min="23" max="16384" width="9" style="3"/>
  </cols>
  <sheetData>
    <row r="1" spans="1:22" ht="20.25" customHeight="1">
      <c r="A1" s="54" t="s">
        <v>353</v>
      </c>
      <c r="B1" s="54" t="s">
        <v>997</v>
      </c>
      <c r="C1" s="55" t="s">
        <v>370</v>
      </c>
      <c r="D1" s="55" t="s">
        <v>375</v>
      </c>
      <c r="E1" s="55" t="s">
        <v>381</v>
      </c>
      <c r="F1" s="55" t="s">
        <v>388</v>
      </c>
      <c r="G1" s="55" t="s">
        <v>394</v>
      </c>
      <c r="H1" s="55" t="s">
        <v>998</v>
      </c>
      <c r="I1" s="55" t="s">
        <v>414</v>
      </c>
      <c r="J1" s="55" t="s">
        <v>407</v>
      </c>
      <c r="K1" s="55" t="s">
        <v>429</v>
      </c>
      <c r="L1" s="55" t="s">
        <v>421</v>
      </c>
      <c r="M1" s="55" t="s">
        <v>441</v>
      </c>
      <c r="N1" s="55" t="s">
        <v>999</v>
      </c>
      <c r="O1" s="55" t="s">
        <v>448</v>
      </c>
      <c r="P1" s="55" t="s">
        <v>454</v>
      </c>
      <c r="Q1" s="55" t="s">
        <v>1000</v>
      </c>
      <c r="R1" s="55" t="s">
        <v>466</v>
      </c>
      <c r="S1" s="55" t="s">
        <v>1001</v>
      </c>
      <c r="T1" s="55" t="s">
        <v>485</v>
      </c>
      <c r="U1" s="55" t="s">
        <v>479</v>
      </c>
      <c r="V1" s="55" t="s">
        <v>1002</v>
      </c>
    </row>
    <row r="2" spans="1:22" ht="20.25" customHeight="1">
      <c r="A2" s="53" t="s">
        <v>1003</v>
      </c>
      <c r="B2" s="53" t="s">
        <v>1004</v>
      </c>
      <c r="C2" s="3" t="s">
        <v>1005</v>
      </c>
      <c r="D2" s="3" t="s">
        <v>1006</v>
      </c>
      <c r="E2" s="3" t="s">
        <v>1007</v>
      </c>
      <c r="F2" s="3" t="s">
        <v>1008</v>
      </c>
      <c r="G2" s="3" t="s">
        <v>1009</v>
      </c>
      <c r="H2" s="3" t="s">
        <v>1010</v>
      </c>
      <c r="I2" s="3" t="s">
        <v>1011</v>
      </c>
      <c r="J2" s="3" t="s">
        <v>1012</v>
      </c>
      <c r="K2" s="3" t="s">
        <v>1013</v>
      </c>
      <c r="L2" s="3" t="s">
        <v>1014</v>
      </c>
      <c r="M2" s="3" t="s">
        <v>1015</v>
      </c>
      <c r="N2" s="3" t="s">
        <v>1016</v>
      </c>
      <c r="O2" s="3" t="s">
        <v>1017</v>
      </c>
      <c r="P2" s="3" t="s">
        <v>1018</v>
      </c>
      <c r="Q2" s="3" t="s">
        <v>1019</v>
      </c>
      <c r="R2" s="3" t="s">
        <v>1020</v>
      </c>
      <c r="S2" s="3" t="s">
        <v>1021</v>
      </c>
      <c r="T2" s="3" t="s">
        <v>1022</v>
      </c>
      <c r="U2" s="3" t="s">
        <v>1023</v>
      </c>
      <c r="V2" s="3" t="s">
        <v>1024</v>
      </c>
    </row>
    <row r="3" spans="1:22" ht="20.25" customHeight="1">
      <c r="A3" s="53" t="s">
        <v>1025</v>
      </c>
      <c r="B3" s="53" t="s">
        <v>1026</v>
      </c>
      <c r="C3" s="3" t="s">
        <v>1027</v>
      </c>
      <c r="D3" s="3" t="s">
        <v>1028</v>
      </c>
      <c r="E3" s="3" t="s">
        <v>1029</v>
      </c>
      <c r="F3" s="3" t="s">
        <v>1030</v>
      </c>
      <c r="G3" s="3" t="s">
        <v>1031</v>
      </c>
      <c r="H3" s="3" t="s">
        <v>1032</v>
      </c>
      <c r="I3" s="3" t="s">
        <v>1033</v>
      </c>
      <c r="J3" s="3" t="s">
        <v>1034</v>
      </c>
      <c r="K3" s="3" t="s">
        <v>1035</v>
      </c>
      <c r="L3" s="3" t="s">
        <v>1036</v>
      </c>
      <c r="M3" s="3" t="s">
        <v>1037</v>
      </c>
      <c r="N3" s="3" t="s">
        <v>1038</v>
      </c>
      <c r="O3" s="3" t="s">
        <v>1039</v>
      </c>
      <c r="P3" s="3" t="s">
        <v>1040</v>
      </c>
      <c r="Q3" s="3" t="s">
        <v>1041</v>
      </c>
      <c r="R3" s="3" t="s">
        <v>1042</v>
      </c>
      <c r="S3" s="3" t="s">
        <v>1043</v>
      </c>
      <c r="T3" s="3" t="s">
        <v>1044</v>
      </c>
      <c r="U3" s="3" t="s">
        <v>1045</v>
      </c>
      <c r="V3" s="3" t="s">
        <v>1046</v>
      </c>
    </row>
    <row r="4" spans="1:22" ht="20.25" customHeight="1">
      <c r="A4" s="53" t="s">
        <v>1047</v>
      </c>
      <c r="B4" s="53" t="s">
        <v>1048</v>
      </c>
      <c r="C4" s="3" t="s">
        <v>1049</v>
      </c>
      <c r="D4" s="3" t="s">
        <v>1050</v>
      </c>
      <c r="E4" s="3" t="s">
        <v>1051</v>
      </c>
      <c r="F4" s="3" t="s">
        <v>1052</v>
      </c>
      <c r="G4" s="3" t="s">
        <v>1053</v>
      </c>
      <c r="H4" s="3" t="s">
        <v>1054</v>
      </c>
      <c r="I4" s="3" t="s">
        <v>1055</v>
      </c>
      <c r="J4" s="3" t="s">
        <v>1056</v>
      </c>
      <c r="K4" s="3" t="s">
        <v>1057</v>
      </c>
      <c r="M4" s="3" t="s">
        <v>1058</v>
      </c>
      <c r="N4" s="3" t="s">
        <v>1059</v>
      </c>
      <c r="O4" s="3" t="s">
        <v>1060</v>
      </c>
      <c r="P4" s="3" t="s">
        <v>1061</v>
      </c>
      <c r="Q4" s="3" t="s">
        <v>1062</v>
      </c>
      <c r="R4" s="3" t="s">
        <v>1063</v>
      </c>
      <c r="S4" s="3" t="s">
        <v>1064</v>
      </c>
      <c r="T4" s="3" t="s">
        <v>1065</v>
      </c>
      <c r="U4" s="3" t="s">
        <v>1066</v>
      </c>
      <c r="V4" s="3" t="s">
        <v>1067</v>
      </c>
    </row>
    <row r="5" spans="1:22" ht="20.25" customHeight="1">
      <c r="A5" s="53" t="s">
        <v>1068</v>
      </c>
      <c r="B5" s="53" t="s">
        <v>1069</v>
      </c>
      <c r="C5" s="3" t="s">
        <v>1070</v>
      </c>
      <c r="D5" s="3" t="s">
        <v>1071</v>
      </c>
      <c r="F5" s="3" t="s">
        <v>1072</v>
      </c>
      <c r="G5" s="3" t="s">
        <v>1073</v>
      </c>
      <c r="H5" s="3" t="s">
        <v>1074</v>
      </c>
      <c r="I5" s="3" t="s">
        <v>1075</v>
      </c>
      <c r="J5" s="3" t="s">
        <v>1076</v>
      </c>
      <c r="K5" s="3" t="s">
        <v>1077</v>
      </c>
      <c r="M5" s="3" t="s">
        <v>1078</v>
      </c>
      <c r="N5" s="3" t="s">
        <v>1079</v>
      </c>
      <c r="O5" s="3" t="s">
        <v>1080</v>
      </c>
      <c r="P5" s="3" t="s">
        <v>1081</v>
      </c>
      <c r="Q5" s="3" t="s">
        <v>1082</v>
      </c>
      <c r="R5" s="3" t="s">
        <v>1083</v>
      </c>
      <c r="S5" s="3" t="s">
        <v>1084</v>
      </c>
      <c r="T5" s="3" t="s">
        <v>1085</v>
      </c>
      <c r="U5" s="3" t="s">
        <v>1086</v>
      </c>
      <c r="V5" s="3" t="s">
        <v>1087</v>
      </c>
    </row>
    <row r="6" spans="1:22" ht="20.25" customHeight="1">
      <c r="A6" s="53" t="s">
        <v>1088</v>
      </c>
      <c r="B6" s="53" t="s">
        <v>1089</v>
      </c>
      <c r="C6" s="3" t="s">
        <v>1090</v>
      </c>
      <c r="D6" s="3" t="s">
        <v>1091</v>
      </c>
      <c r="F6" s="3" t="s">
        <v>1092</v>
      </c>
      <c r="G6" s="3" t="s">
        <v>1093</v>
      </c>
      <c r="H6" s="3" t="s">
        <v>1094</v>
      </c>
      <c r="I6" s="3" t="s">
        <v>1095</v>
      </c>
      <c r="J6" s="3" t="s">
        <v>1096</v>
      </c>
      <c r="K6" s="3" t="s">
        <v>1097</v>
      </c>
      <c r="M6" s="3" t="s">
        <v>1098</v>
      </c>
      <c r="N6" s="3" t="s">
        <v>1099</v>
      </c>
      <c r="O6" s="3" t="s">
        <v>1100</v>
      </c>
      <c r="P6" s="3" t="s">
        <v>1101</v>
      </c>
      <c r="Q6" s="3" t="s">
        <v>1102</v>
      </c>
      <c r="R6" s="3" t="s">
        <v>1103</v>
      </c>
      <c r="S6" s="3" t="s">
        <v>1104</v>
      </c>
      <c r="T6" s="3" t="s">
        <v>1105</v>
      </c>
      <c r="U6" s="3" t="s">
        <v>1106</v>
      </c>
    </row>
    <row r="7" spans="1:22" ht="20.25" customHeight="1">
      <c r="A7" s="53" t="s">
        <v>1107</v>
      </c>
      <c r="B7" s="53" t="s">
        <v>1108</v>
      </c>
      <c r="C7" s="3" t="s">
        <v>1109</v>
      </c>
      <c r="D7" s="3" t="s">
        <v>1110</v>
      </c>
      <c r="F7" s="3" t="s">
        <v>1111</v>
      </c>
      <c r="G7" s="3" t="s">
        <v>1112</v>
      </c>
      <c r="H7" s="3" t="s">
        <v>1113</v>
      </c>
      <c r="I7" s="3" t="s">
        <v>1114</v>
      </c>
      <c r="J7" s="3" t="s">
        <v>1115</v>
      </c>
      <c r="K7" s="3" t="s">
        <v>1116</v>
      </c>
      <c r="M7" s="3" t="s">
        <v>1117</v>
      </c>
      <c r="N7" s="3" t="s">
        <v>1118</v>
      </c>
      <c r="O7" s="3" t="s">
        <v>1119</v>
      </c>
      <c r="P7" s="3" t="s">
        <v>1120</v>
      </c>
      <c r="Q7" s="3" t="s">
        <v>1121</v>
      </c>
      <c r="R7" s="3" t="s">
        <v>1122</v>
      </c>
      <c r="S7" s="3" t="s">
        <v>1123</v>
      </c>
      <c r="T7" s="3" t="s">
        <v>1124</v>
      </c>
      <c r="U7" s="3" t="s">
        <v>1125</v>
      </c>
    </row>
    <row r="8" spans="1:22" ht="20.25" customHeight="1">
      <c r="A8" s="53" t="s">
        <v>1126</v>
      </c>
      <c r="B8" s="53" t="s">
        <v>1127</v>
      </c>
      <c r="C8" s="3" t="s">
        <v>1128</v>
      </c>
      <c r="D8" s="3" t="s">
        <v>1129</v>
      </c>
      <c r="F8" s="3" t="s">
        <v>1130</v>
      </c>
      <c r="G8" s="3" t="s">
        <v>1131</v>
      </c>
      <c r="H8" s="3" t="s">
        <v>1132</v>
      </c>
      <c r="I8" s="3" t="s">
        <v>1133</v>
      </c>
      <c r="J8" s="3" t="s">
        <v>1134</v>
      </c>
      <c r="K8" s="3" t="s">
        <v>1135</v>
      </c>
      <c r="M8" s="3" t="s">
        <v>1136</v>
      </c>
      <c r="N8" s="3" t="s">
        <v>1137</v>
      </c>
      <c r="O8" s="3" t="s">
        <v>1138</v>
      </c>
      <c r="P8" s="3" t="s">
        <v>1139</v>
      </c>
      <c r="Q8" s="3" t="s">
        <v>1140</v>
      </c>
      <c r="R8" s="3" t="s">
        <v>1141</v>
      </c>
      <c r="S8" s="3" t="s">
        <v>1142</v>
      </c>
    </row>
    <row r="9" spans="1:22" ht="20.25" customHeight="1">
      <c r="B9" s="53" t="s">
        <v>1143</v>
      </c>
      <c r="C9" s="3" t="s">
        <v>1144</v>
      </c>
      <c r="D9" s="3" t="s">
        <v>1145</v>
      </c>
      <c r="F9" s="3" t="s">
        <v>1146</v>
      </c>
      <c r="G9" s="3" t="s">
        <v>1147</v>
      </c>
      <c r="H9" s="3" t="s">
        <v>1148</v>
      </c>
      <c r="I9" s="3" t="s">
        <v>1149</v>
      </c>
      <c r="J9" s="3" t="s">
        <v>1150</v>
      </c>
      <c r="K9" s="3" t="s">
        <v>1151</v>
      </c>
      <c r="M9" s="3" t="s">
        <v>1152</v>
      </c>
      <c r="N9" s="3" t="s">
        <v>1153</v>
      </c>
      <c r="O9" s="3" t="s">
        <v>1154</v>
      </c>
      <c r="P9" s="3" t="s">
        <v>1155</v>
      </c>
      <c r="Q9" s="3" t="s">
        <v>1156</v>
      </c>
      <c r="R9" s="3" t="s">
        <v>1157</v>
      </c>
      <c r="S9" s="3" t="s">
        <v>1158</v>
      </c>
    </row>
    <row r="10" spans="1:22" ht="20.25" customHeight="1">
      <c r="B10" s="53" t="s">
        <v>1159</v>
      </c>
      <c r="C10" s="3" t="s">
        <v>1160</v>
      </c>
      <c r="D10" s="3" t="s">
        <v>1161</v>
      </c>
      <c r="F10" s="3" t="s">
        <v>1162</v>
      </c>
      <c r="G10" s="3" t="s">
        <v>1163</v>
      </c>
      <c r="H10" s="3" t="s">
        <v>1164</v>
      </c>
      <c r="I10" s="3" t="s">
        <v>1165</v>
      </c>
      <c r="J10" s="3" t="s">
        <v>1166</v>
      </c>
      <c r="K10" s="3" t="s">
        <v>1167</v>
      </c>
      <c r="M10" s="3" t="s">
        <v>1168</v>
      </c>
      <c r="N10" s="3" t="s">
        <v>1169</v>
      </c>
      <c r="O10" s="3" t="s">
        <v>1170</v>
      </c>
      <c r="P10" s="3" t="s">
        <v>1171</v>
      </c>
      <c r="Q10" s="3" t="s">
        <v>1172</v>
      </c>
      <c r="R10" s="3" t="s">
        <v>1173</v>
      </c>
      <c r="S10" s="3" t="s">
        <v>1174</v>
      </c>
    </row>
    <row r="11" spans="1:22" ht="20.25" customHeight="1">
      <c r="B11" s="53" t="s">
        <v>1175</v>
      </c>
      <c r="C11" s="3" t="s">
        <v>1176</v>
      </c>
      <c r="D11" s="3" t="s">
        <v>1177</v>
      </c>
      <c r="F11" s="3" t="s">
        <v>1178</v>
      </c>
      <c r="G11" s="3" t="s">
        <v>1378</v>
      </c>
      <c r="H11" s="3" t="s">
        <v>1180</v>
      </c>
      <c r="I11" s="3" t="s">
        <v>1181</v>
      </c>
      <c r="J11" s="3" t="s">
        <v>1182</v>
      </c>
      <c r="K11" s="3" t="s">
        <v>1183</v>
      </c>
      <c r="M11" s="3" t="s">
        <v>1184</v>
      </c>
      <c r="N11" s="3" t="s">
        <v>1185</v>
      </c>
      <c r="O11" s="3" t="s">
        <v>1186</v>
      </c>
      <c r="P11" s="3" t="s">
        <v>1187</v>
      </c>
      <c r="Q11" s="3" t="s">
        <v>1188</v>
      </c>
      <c r="R11" s="3" t="s">
        <v>1189</v>
      </c>
      <c r="S11" s="3" t="s">
        <v>1190</v>
      </c>
    </row>
    <row r="12" spans="1:22" ht="20.25" customHeight="1">
      <c r="B12" s="53" t="s">
        <v>1191</v>
      </c>
      <c r="C12" s="3" t="s">
        <v>1192</v>
      </c>
      <c r="D12" s="3" t="s">
        <v>1193</v>
      </c>
      <c r="F12" s="3" t="s">
        <v>1194</v>
      </c>
      <c r="G12" s="3" t="s">
        <v>1195</v>
      </c>
      <c r="H12" s="3" t="s">
        <v>1196</v>
      </c>
      <c r="I12" s="3" t="s">
        <v>1197</v>
      </c>
      <c r="J12" s="3" t="s">
        <v>1198</v>
      </c>
      <c r="K12" s="3" t="s">
        <v>1199</v>
      </c>
      <c r="M12" s="3" t="s">
        <v>1200</v>
      </c>
      <c r="N12" s="3" t="s">
        <v>1201</v>
      </c>
      <c r="O12" s="3" t="s">
        <v>1202</v>
      </c>
      <c r="P12" s="3" t="s">
        <v>1203</v>
      </c>
      <c r="Q12" s="3" t="s">
        <v>1204</v>
      </c>
      <c r="R12" s="3" t="s">
        <v>1205</v>
      </c>
      <c r="S12" s="3" t="s">
        <v>1206</v>
      </c>
    </row>
    <row r="13" spans="1:22" ht="20.25" customHeight="1">
      <c r="B13" s="53" t="s">
        <v>1207</v>
      </c>
      <c r="C13" s="3" t="s">
        <v>1208</v>
      </c>
      <c r="D13" s="3" t="s">
        <v>1209</v>
      </c>
      <c r="F13" s="3" t="s">
        <v>1210</v>
      </c>
      <c r="G13" s="3" t="s">
        <v>1379</v>
      </c>
      <c r="H13" s="3" t="s">
        <v>1212</v>
      </c>
      <c r="I13" s="3" t="s">
        <v>1213</v>
      </c>
      <c r="J13" s="3" t="s">
        <v>1214</v>
      </c>
      <c r="K13" s="3" t="s">
        <v>1215</v>
      </c>
      <c r="M13" s="3" t="s">
        <v>1216</v>
      </c>
      <c r="N13" s="3" t="s">
        <v>1217</v>
      </c>
      <c r="O13" s="3" t="s">
        <v>1218</v>
      </c>
      <c r="P13" s="3" t="s">
        <v>1219</v>
      </c>
      <c r="Q13" s="3" t="s">
        <v>1220</v>
      </c>
      <c r="R13" s="3" t="s">
        <v>1221</v>
      </c>
      <c r="S13" s="3" t="s">
        <v>1222</v>
      </c>
    </row>
    <row r="14" spans="1:22" ht="20.25" customHeight="1">
      <c r="C14" s="3" t="s">
        <v>1223</v>
      </c>
      <c r="D14" s="3" t="s">
        <v>1224</v>
      </c>
      <c r="F14" s="3" t="s">
        <v>1225</v>
      </c>
      <c r="G14" s="3" t="s">
        <v>1226</v>
      </c>
      <c r="H14" s="3" t="s">
        <v>1227</v>
      </c>
      <c r="I14" s="3" t="s">
        <v>1228</v>
      </c>
      <c r="J14" s="3" t="s">
        <v>1229</v>
      </c>
      <c r="K14" s="3" t="s">
        <v>1230</v>
      </c>
      <c r="M14" s="3" t="s">
        <v>1231</v>
      </c>
      <c r="N14" s="3" t="s">
        <v>1232</v>
      </c>
      <c r="O14" s="3" t="s">
        <v>1233</v>
      </c>
      <c r="P14" s="3" t="s">
        <v>1234</v>
      </c>
      <c r="Q14" s="3" t="s">
        <v>1235</v>
      </c>
      <c r="R14" s="3" t="s">
        <v>1236</v>
      </c>
      <c r="S14" s="3" t="s">
        <v>1237</v>
      </c>
    </row>
    <row r="15" spans="1:22" ht="20.25" customHeight="1">
      <c r="C15" s="3" t="s">
        <v>1238</v>
      </c>
      <c r="G15" s="3" t="s">
        <v>1239</v>
      </c>
      <c r="H15" s="3" t="s">
        <v>1240</v>
      </c>
      <c r="I15" s="3" t="s">
        <v>1241</v>
      </c>
      <c r="K15" s="3" t="s">
        <v>1242</v>
      </c>
      <c r="M15" s="3" t="s">
        <v>1243</v>
      </c>
      <c r="N15" s="3" t="s">
        <v>1244</v>
      </c>
      <c r="O15" s="3" t="s">
        <v>1245</v>
      </c>
      <c r="P15" s="3" t="s">
        <v>1246</v>
      </c>
      <c r="Q15" s="3" t="s">
        <v>1247</v>
      </c>
    </row>
    <row r="16" spans="1:22" ht="20.25" customHeight="1">
      <c r="C16" s="3" t="s">
        <v>1248</v>
      </c>
      <c r="G16" s="3" t="s">
        <v>1249</v>
      </c>
      <c r="H16" s="3" t="s">
        <v>1250</v>
      </c>
      <c r="I16" s="3" t="s">
        <v>1251</v>
      </c>
      <c r="K16" s="3" t="s">
        <v>1252</v>
      </c>
      <c r="M16" s="3" t="s">
        <v>1253</v>
      </c>
      <c r="N16" s="3" t="s">
        <v>1254</v>
      </c>
      <c r="O16" s="3" t="s">
        <v>1255</v>
      </c>
      <c r="P16" s="3" t="s">
        <v>1256</v>
      </c>
      <c r="Q16" s="3" t="s">
        <v>1257</v>
      </c>
    </row>
    <row r="17" spans="3:17" ht="20.25" customHeight="1">
      <c r="C17" s="3" t="s">
        <v>1258</v>
      </c>
      <c r="G17" s="3" t="s">
        <v>1259</v>
      </c>
      <c r="H17" s="3" t="s">
        <v>1260</v>
      </c>
      <c r="I17" s="3" t="s">
        <v>1261</v>
      </c>
      <c r="K17" s="3" t="s">
        <v>1262</v>
      </c>
      <c r="M17" s="3" t="s">
        <v>1263</v>
      </c>
      <c r="N17" s="3" t="s">
        <v>1264</v>
      </c>
      <c r="O17" s="3" t="s">
        <v>1265</v>
      </c>
      <c r="P17" s="3" t="s">
        <v>1266</v>
      </c>
      <c r="Q17" s="3" t="s">
        <v>1267</v>
      </c>
    </row>
    <row r="18" spans="3:17" ht="20.25" customHeight="1">
      <c r="C18" s="3" t="s">
        <v>1268</v>
      </c>
      <c r="G18" s="3" t="s">
        <v>1269</v>
      </c>
      <c r="H18" s="3" t="s">
        <v>1270</v>
      </c>
      <c r="I18" s="3" t="s">
        <v>1271</v>
      </c>
      <c r="K18" s="3" t="s">
        <v>1272</v>
      </c>
      <c r="M18" s="3" t="s">
        <v>1273</v>
      </c>
      <c r="N18" s="3" t="s">
        <v>1274</v>
      </c>
      <c r="O18" s="3" t="s">
        <v>1275</v>
      </c>
      <c r="P18" s="3" t="s">
        <v>1276</v>
      </c>
    </row>
    <row r="19" spans="3:17" ht="20.25" customHeight="1">
      <c r="C19" s="3" t="s">
        <v>1277</v>
      </c>
      <c r="G19" s="3" t="s">
        <v>1278</v>
      </c>
      <c r="H19" s="3" t="s">
        <v>1279</v>
      </c>
      <c r="I19" s="3" t="s">
        <v>1280</v>
      </c>
      <c r="K19" s="3" t="s">
        <v>1281</v>
      </c>
      <c r="M19" s="3" t="s">
        <v>1282</v>
      </c>
      <c r="N19" s="3" t="s">
        <v>1283</v>
      </c>
      <c r="O19" s="3" t="s">
        <v>1284</v>
      </c>
      <c r="P19" s="3" t="s">
        <v>1285</v>
      </c>
    </row>
    <row r="20" spans="3:17" ht="20.25" customHeight="1">
      <c r="C20" s="3" t="s">
        <v>1380</v>
      </c>
      <c r="H20" s="3" t="s">
        <v>1287</v>
      </c>
      <c r="I20" s="3" t="s">
        <v>1288</v>
      </c>
      <c r="K20" s="3" t="s">
        <v>1289</v>
      </c>
      <c r="N20" s="3" t="s">
        <v>1290</v>
      </c>
      <c r="O20" s="3" t="s">
        <v>1291</v>
      </c>
      <c r="P20" s="3" t="s">
        <v>1292</v>
      </c>
    </row>
    <row r="21" spans="3:17" ht="20.25" customHeight="1">
      <c r="C21" s="3" t="s">
        <v>1293</v>
      </c>
      <c r="H21" s="3" t="s">
        <v>1294</v>
      </c>
      <c r="I21" s="3" t="s">
        <v>1295</v>
      </c>
      <c r="K21" s="3" t="s">
        <v>1296</v>
      </c>
      <c r="N21" s="3" t="s">
        <v>1297</v>
      </c>
      <c r="O21" s="3" t="s">
        <v>1298</v>
      </c>
      <c r="P21" s="3" t="s">
        <v>1299</v>
      </c>
    </row>
    <row r="22" spans="3:17" ht="20.25" customHeight="1">
      <c r="C22" s="3" t="s">
        <v>1300</v>
      </c>
      <c r="H22" s="3" t="s">
        <v>1301</v>
      </c>
      <c r="I22" s="3" t="s">
        <v>1302</v>
      </c>
      <c r="N22" s="3" t="s">
        <v>1303</v>
      </c>
      <c r="O22" s="3" t="s">
        <v>1304</v>
      </c>
      <c r="P22" s="3" t="s">
        <v>1305</v>
      </c>
    </row>
    <row r="23" spans="3:17" ht="20.25" customHeight="1">
      <c r="C23" s="3" t="s">
        <v>1306</v>
      </c>
      <c r="H23" s="3" t="s">
        <v>1307</v>
      </c>
      <c r="I23" s="3" t="s">
        <v>1308</v>
      </c>
      <c r="N23" s="3" t="s">
        <v>1309</v>
      </c>
      <c r="O23" s="3" t="s">
        <v>1310</v>
      </c>
      <c r="P23" s="3" t="s">
        <v>1311</v>
      </c>
    </row>
    <row r="24" spans="3:17" ht="20.25" customHeight="1">
      <c r="C24" s="3" t="s">
        <v>1312</v>
      </c>
      <c r="H24" s="3" t="s">
        <v>1313</v>
      </c>
      <c r="I24" s="3" t="s">
        <v>1314</v>
      </c>
      <c r="N24" s="3" t="s">
        <v>1315</v>
      </c>
      <c r="O24" s="3" t="s">
        <v>1316</v>
      </c>
      <c r="P24" s="3" t="s">
        <v>1317</v>
      </c>
    </row>
    <row r="25" spans="3:17" ht="20.25" customHeight="1">
      <c r="C25" s="3" t="s">
        <v>1318</v>
      </c>
      <c r="H25" s="3" t="s">
        <v>1319</v>
      </c>
      <c r="I25" s="3" t="s">
        <v>1320</v>
      </c>
      <c r="N25" s="3" t="s">
        <v>1321</v>
      </c>
      <c r="O25" s="3" t="s">
        <v>1322</v>
      </c>
      <c r="P25" s="3" t="s">
        <v>1323</v>
      </c>
    </row>
    <row r="26" spans="3:17" ht="20.25" customHeight="1">
      <c r="C26" s="3" t="s">
        <v>1324</v>
      </c>
      <c r="H26" s="3" t="s">
        <v>1325</v>
      </c>
      <c r="I26" s="3" t="s">
        <v>1326</v>
      </c>
      <c r="N26" s="3" t="s">
        <v>1327</v>
      </c>
      <c r="O26" s="3" t="s">
        <v>1328</v>
      </c>
      <c r="P26" s="3" t="s">
        <v>1329</v>
      </c>
    </row>
    <row r="27" spans="3:17" ht="20.25" customHeight="1">
      <c r="C27" s="3" t="s">
        <v>1330</v>
      </c>
      <c r="H27" s="3" t="s">
        <v>1331</v>
      </c>
      <c r="I27" s="3" t="s">
        <v>1332</v>
      </c>
      <c r="N27" s="3" t="s">
        <v>1333</v>
      </c>
      <c r="O27" s="3" t="s">
        <v>1334</v>
      </c>
      <c r="P27" s="3" t="s">
        <v>1335</v>
      </c>
    </row>
    <row r="28" spans="3:17" ht="20.25" customHeight="1">
      <c r="C28" s="3" t="s">
        <v>1336</v>
      </c>
      <c r="H28" s="3" t="s">
        <v>1337</v>
      </c>
      <c r="N28" s="3" t="s">
        <v>1338</v>
      </c>
      <c r="O28" s="3" t="s">
        <v>1339</v>
      </c>
      <c r="P28" s="3" t="s">
        <v>1340</v>
      </c>
    </row>
    <row r="29" spans="3:17" ht="20.25" customHeight="1">
      <c r="C29" s="3" t="s">
        <v>1341</v>
      </c>
      <c r="H29" s="3" t="s">
        <v>1342</v>
      </c>
      <c r="N29" s="3" t="s">
        <v>1343</v>
      </c>
      <c r="O29" s="3" t="s">
        <v>1344</v>
      </c>
      <c r="P29" s="3" t="s">
        <v>1345</v>
      </c>
    </row>
    <row r="30" spans="3:17" ht="20.25" customHeight="1">
      <c r="C30" s="3" t="s">
        <v>1346</v>
      </c>
      <c r="H30" s="3" t="s">
        <v>1347</v>
      </c>
      <c r="N30" s="3" t="s">
        <v>1348</v>
      </c>
      <c r="O30" s="3" t="s">
        <v>1349</v>
      </c>
      <c r="P30" s="3" t="s">
        <v>1350</v>
      </c>
    </row>
    <row r="31" spans="3:17" ht="20.25" customHeight="1">
      <c r="N31" s="3" t="s">
        <v>1351</v>
      </c>
      <c r="O31" s="3" t="s">
        <v>1352</v>
      </c>
      <c r="P31" s="3" t="s">
        <v>1353</v>
      </c>
    </row>
    <row r="32" spans="3:17" ht="20.25" customHeight="1">
      <c r="N32" s="3" t="s">
        <v>1354</v>
      </c>
      <c r="O32" s="3" t="s">
        <v>1355</v>
      </c>
      <c r="P32" s="3" t="s">
        <v>1356</v>
      </c>
    </row>
    <row r="33" spans="14:16" ht="20.25" customHeight="1">
      <c r="N33" s="3" t="s">
        <v>1357</v>
      </c>
      <c r="O33" s="3" t="s">
        <v>1358</v>
      </c>
      <c r="P33" s="3" t="s">
        <v>1359</v>
      </c>
    </row>
    <row r="34" spans="14:16" ht="20.25" customHeight="1">
      <c r="N34" s="3" t="s">
        <v>1360</v>
      </c>
      <c r="O34" s="3" t="s">
        <v>1361</v>
      </c>
      <c r="P34" s="3" t="s">
        <v>1362</v>
      </c>
    </row>
    <row r="35" spans="14:16" ht="20.25" customHeight="1">
      <c r="N35" s="3" t="s">
        <v>1363</v>
      </c>
      <c r="O35" s="3" t="s">
        <v>1364</v>
      </c>
    </row>
    <row r="36" spans="14:16" ht="20.25" customHeight="1">
      <c r="N36" s="3" t="s">
        <v>1365</v>
      </c>
      <c r="O36" s="3" t="s">
        <v>1366</v>
      </c>
    </row>
    <row r="37" spans="14:16" ht="20.25" customHeight="1">
      <c r="N37" s="3" t="s">
        <v>1367</v>
      </c>
      <c r="O37" s="3" t="s">
        <v>1368</v>
      </c>
    </row>
    <row r="38" spans="14:16" ht="20.25" customHeight="1">
      <c r="N38" s="3" t="s">
        <v>1369</v>
      </c>
      <c r="O38" s="3" t="s">
        <v>1370</v>
      </c>
    </row>
    <row r="39" spans="14:16" ht="20.25" customHeight="1">
      <c r="O39" s="3" t="s">
        <v>1371</v>
      </c>
    </row>
    <row r="40" spans="14:16" ht="20.25" customHeight="1">
      <c r="O40" s="3" t="s">
        <v>1372</v>
      </c>
    </row>
    <row r="41" spans="14:16" ht="20.25" customHeight="1">
      <c r="O41" s="3" t="s">
        <v>1373</v>
      </c>
    </row>
  </sheetData>
  <sheetProtection algorithmName="SHA-512" hashValue="u3n5XqiozVBV/lQZtO8Q9WgJ5J1lfGAAUUkhsVoxuVWv6q9pwbhVKJm80JoXkNw/WTRisdccFqaz2pZrca3HAQ==" saltValue="i37koNdYBq2ummX8/vuONw==" spinCount="100000" sheet="1" objects="1" scenarios="1" selectLockedCells="1"/>
  <phoneticPr fontId="2"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1:CL5"/>
  <sheetViews>
    <sheetView showGridLines="0" workbookViewId="0">
      <pane ySplit="4" topLeftCell="A5" activePane="bottomLeft" state="frozen"/>
      <selection pane="bottomLeft" activeCell="I10" sqref="I10"/>
    </sheetView>
  </sheetViews>
  <sheetFormatPr defaultColWidth="8" defaultRowHeight="15" customHeight="1"/>
  <cols>
    <col min="1" max="1" width="9.375" style="7" customWidth="1"/>
    <col min="2" max="2" width="11.25" style="7" customWidth="1"/>
    <col min="3" max="3" width="9.75" style="7" customWidth="1"/>
    <col min="4" max="4" width="19.375" style="7" customWidth="1"/>
    <col min="5" max="5" width="13.625" style="7" customWidth="1"/>
    <col min="6" max="7" width="18.875" style="7" customWidth="1"/>
    <col min="8" max="8" width="15.125" style="7" customWidth="1"/>
    <col min="9" max="9" width="13.25" style="7" customWidth="1"/>
    <col min="10" max="10" width="40.875" style="7" customWidth="1"/>
    <col min="11" max="11" width="7.75" style="7" customWidth="1"/>
    <col min="12" max="12" width="8.125" style="7" customWidth="1"/>
    <col min="13" max="13" width="13.375" style="7" customWidth="1"/>
    <col min="14" max="14" width="11.625" style="7" customWidth="1"/>
    <col min="15" max="15" width="9.125" style="7" customWidth="1"/>
    <col min="16" max="16" width="10.875" style="7" customWidth="1"/>
    <col min="17" max="17" width="11.25" style="7" customWidth="1"/>
    <col min="18" max="19" width="13.25" style="7" customWidth="1"/>
    <col min="20" max="20" width="9.375" style="7" customWidth="1"/>
    <col min="21" max="21" width="14.5" style="7" customWidth="1"/>
    <col min="22" max="22" width="14.125" style="7" customWidth="1"/>
    <col min="23" max="23" width="10.375" style="7" customWidth="1"/>
    <col min="24" max="25" width="9.375" style="7" customWidth="1"/>
    <col min="26" max="26" width="24.125" style="7" customWidth="1"/>
    <col min="27" max="27" width="50" style="7" customWidth="1"/>
    <col min="28" max="28" width="16.5" style="7" customWidth="1"/>
    <col min="29" max="30" width="9.375" style="7" customWidth="1"/>
    <col min="31" max="31" width="13.25" style="7" customWidth="1"/>
    <col min="32" max="32" width="32.5" style="7" bestFit="1" customWidth="1"/>
    <col min="33" max="33" width="15" style="7" customWidth="1"/>
    <col min="34" max="34" width="13.25" style="7" customWidth="1"/>
    <col min="35" max="35" width="9.375" style="7" customWidth="1"/>
    <col min="36" max="36" width="10.375" style="7" customWidth="1"/>
    <col min="37" max="37" width="13.25" style="7" customWidth="1"/>
    <col min="38" max="38" width="41.5" style="7" bestFit="1" customWidth="1"/>
    <col min="39" max="39" width="16.625" style="7" customWidth="1"/>
    <col min="40" max="41" width="13.5" style="7" customWidth="1"/>
    <col min="42" max="42" width="13.875" style="7" customWidth="1"/>
    <col min="43" max="43" width="14.25" style="7" bestFit="1" customWidth="1"/>
    <col min="44" max="44" width="14.625" style="7" customWidth="1"/>
    <col min="45" max="45" width="15.375" style="7" customWidth="1"/>
    <col min="46" max="46" width="16.875" style="7" customWidth="1"/>
    <col min="47" max="47" width="16.125" style="7" customWidth="1"/>
    <col min="48" max="48" width="17" style="7" customWidth="1"/>
    <col min="49" max="49" width="16.875" style="7" customWidth="1"/>
    <col min="50" max="50" width="13.875" style="7" customWidth="1"/>
    <col min="51" max="51" width="8.625" style="7" customWidth="1"/>
    <col min="52" max="52" width="9.875" style="7" customWidth="1"/>
    <col min="53" max="53" width="43.5" style="7" bestFit="1" customWidth="1"/>
    <col min="54" max="54" width="17.5" style="7" customWidth="1"/>
    <col min="55" max="57" width="13.625" style="7" customWidth="1"/>
    <col min="58" max="58" width="11" style="7" customWidth="1"/>
    <col min="59" max="59" width="14.5" style="7" customWidth="1"/>
    <col min="60" max="60" width="16.25" style="7" customWidth="1"/>
    <col min="61" max="61" width="17" style="7" customWidth="1"/>
    <col min="62" max="62" width="14.25" style="7" customWidth="1"/>
    <col min="63" max="63" width="11.75" style="7" customWidth="1"/>
    <col min="64" max="64" width="13.5" style="7" customWidth="1"/>
    <col min="65" max="65" width="12.25" style="7" customWidth="1"/>
    <col min="66" max="66" width="13.875" style="7" customWidth="1"/>
    <col min="67" max="67" width="17.625" style="7" customWidth="1"/>
    <col min="68" max="68" width="13.5" style="7" customWidth="1"/>
    <col min="69" max="69" width="11.25" style="7" customWidth="1"/>
    <col min="70" max="70" width="24.875" style="7" bestFit="1" customWidth="1"/>
    <col min="71" max="72" width="15.125" style="7" customWidth="1"/>
    <col min="73" max="73" width="26.75" style="7" customWidth="1"/>
    <col min="74" max="74" width="9.375" style="7" customWidth="1"/>
    <col min="75" max="75" width="16.375" style="7" customWidth="1"/>
    <col min="76" max="76" width="13.25" style="7" customWidth="1"/>
    <col min="77" max="77" width="15.125" style="7" customWidth="1"/>
    <col min="78" max="78" width="13.25" style="7" customWidth="1"/>
    <col min="79" max="79" width="14.125" style="7" customWidth="1"/>
    <col min="80" max="80" width="16" style="7" customWidth="1"/>
    <col min="81" max="81" width="16.25" style="7" customWidth="1"/>
    <col min="82" max="82" width="17" style="7" customWidth="1"/>
    <col min="83" max="83" width="15.375" style="7" customWidth="1"/>
    <col min="84" max="84" width="17" style="7" customWidth="1"/>
    <col min="85" max="89" width="10.375" style="7" customWidth="1"/>
    <col min="90" max="90" width="6" style="7" customWidth="1"/>
    <col min="91" max="16384" width="8" style="7"/>
  </cols>
  <sheetData>
    <row r="1" spans="1:90" ht="28.5" customHeight="1">
      <c r="A1" s="5" t="s">
        <v>1381</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4"/>
      <c r="AT1" s="64"/>
      <c r="AU1" s="64"/>
      <c r="AV1" s="64"/>
      <c r="AW1" s="64"/>
      <c r="AX1" s="64"/>
      <c r="AY1" s="64"/>
      <c r="AZ1" s="64"/>
      <c r="BA1" s="64"/>
      <c r="BB1" s="64"/>
      <c r="BC1" s="6"/>
      <c r="BD1" s="6"/>
      <c r="BE1" s="6"/>
      <c r="BF1" s="64"/>
      <c r="BG1" s="64"/>
      <c r="BH1" s="64"/>
      <c r="BI1" s="64"/>
      <c r="BJ1" s="64"/>
      <c r="BK1" s="64"/>
      <c r="BL1" s="64"/>
      <c r="BM1" s="64"/>
      <c r="BN1" s="64"/>
      <c r="BO1" s="64"/>
      <c r="BP1" s="64"/>
      <c r="BQ1" s="64"/>
      <c r="BR1" s="64"/>
      <c r="BS1" s="64"/>
      <c r="BT1" s="64"/>
      <c r="BU1" s="64"/>
      <c r="BV1" s="64"/>
      <c r="BW1" s="64"/>
      <c r="BX1" s="64"/>
      <c r="BY1" s="64"/>
      <c r="BZ1" s="64"/>
      <c r="CA1" s="6"/>
      <c r="CB1" s="6"/>
      <c r="CC1" s="6"/>
      <c r="CD1" s="6"/>
      <c r="CE1" s="6"/>
      <c r="CF1" s="6"/>
      <c r="CG1" s="64"/>
      <c r="CH1" s="64"/>
      <c r="CI1" s="64"/>
      <c r="CJ1" s="64"/>
      <c r="CK1" s="64"/>
      <c r="CL1" s="64"/>
    </row>
    <row r="2" spans="1:90" ht="15" hidden="1" customHeight="1">
      <c r="A2" s="6" t="s">
        <v>1382</v>
      </c>
      <c r="B2" s="8" t="s">
        <v>1383</v>
      </c>
      <c r="C2" s="8" t="s">
        <v>1384</v>
      </c>
      <c r="D2" s="6" t="s">
        <v>1385</v>
      </c>
      <c r="E2" s="8" t="s">
        <v>1386</v>
      </c>
      <c r="F2" s="8" t="s">
        <v>1387</v>
      </c>
      <c r="G2" s="6" t="s">
        <v>1388</v>
      </c>
      <c r="H2" s="8" t="s">
        <v>1389</v>
      </c>
      <c r="I2" s="8" t="s">
        <v>1390</v>
      </c>
      <c r="J2" s="8" t="s">
        <v>1391</v>
      </c>
      <c r="K2" s="6" t="s">
        <v>1392</v>
      </c>
      <c r="L2" s="6" t="s">
        <v>1393</v>
      </c>
      <c r="M2" s="8" t="s">
        <v>1394</v>
      </c>
      <c r="N2" s="6" t="s">
        <v>1395</v>
      </c>
      <c r="O2" s="6" t="s">
        <v>1396</v>
      </c>
      <c r="P2" s="6" t="s">
        <v>1397</v>
      </c>
      <c r="Q2" s="6" t="s">
        <v>1398</v>
      </c>
      <c r="R2" s="6" t="s">
        <v>1399</v>
      </c>
      <c r="S2" s="6" t="s">
        <v>1400</v>
      </c>
      <c r="T2" s="6" t="s">
        <v>1401</v>
      </c>
      <c r="U2" s="6" t="s">
        <v>1402</v>
      </c>
      <c r="V2" s="6" t="s">
        <v>1403</v>
      </c>
      <c r="W2" s="6" t="s">
        <v>1404</v>
      </c>
      <c r="X2" s="6" t="s">
        <v>1405</v>
      </c>
      <c r="Y2" s="6" t="s">
        <v>1406</v>
      </c>
      <c r="Z2" s="6" t="s">
        <v>1407</v>
      </c>
      <c r="AA2" s="6" t="s">
        <v>1408</v>
      </c>
      <c r="AB2" s="6" t="s">
        <v>1409</v>
      </c>
      <c r="AC2" s="6" t="s">
        <v>1410</v>
      </c>
      <c r="AD2" s="6" t="s">
        <v>1411</v>
      </c>
      <c r="AE2" s="6" t="s">
        <v>1412</v>
      </c>
      <c r="AF2" s="6" t="s">
        <v>1413</v>
      </c>
      <c r="AG2" s="6" t="s">
        <v>1414</v>
      </c>
      <c r="AH2" s="6" t="s">
        <v>1415</v>
      </c>
      <c r="AI2" s="6" t="s">
        <v>1416</v>
      </c>
      <c r="AJ2" s="6" t="s">
        <v>1417</v>
      </c>
      <c r="AK2" s="6" t="s">
        <v>1418</v>
      </c>
      <c r="AL2" s="6" t="s">
        <v>1419</v>
      </c>
      <c r="AM2" s="6" t="s">
        <v>1420</v>
      </c>
      <c r="AN2" s="6" t="s">
        <v>1421</v>
      </c>
      <c r="AO2" s="6" t="s">
        <v>1422</v>
      </c>
      <c r="AP2" s="6" t="s">
        <v>1423</v>
      </c>
      <c r="AQ2" s="6" t="s">
        <v>1424</v>
      </c>
      <c r="AR2" s="6" t="s">
        <v>1425</v>
      </c>
      <c r="AS2" s="64" t="s">
        <v>1426</v>
      </c>
      <c r="AT2" s="64" t="s">
        <v>1427</v>
      </c>
      <c r="AU2" s="64" t="s">
        <v>1428</v>
      </c>
      <c r="AV2" s="64" t="s">
        <v>1429</v>
      </c>
      <c r="AW2" s="64" t="s">
        <v>1430</v>
      </c>
      <c r="AX2" s="64" t="s">
        <v>1431</v>
      </c>
      <c r="AY2" s="64" t="s">
        <v>1432</v>
      </c>
      <c r="AZ2" s="64" t="s">
        <v>1433</v>
      </c>
      <c r="BA2" s="64" t="s">
        <v>1434</v>
      </c>
      <c r="BB2" s="64" t="s">
        <v>1435</v>
      </c>
      <c r="BC2" s="6" t="s">
        <v>1436</v>
      </c>
      <c r="BD2" s="6" t="s">
        <v>1437</v>
      </c>
      <c r="BE2" s="6" t="s">
        <v>1438</v>
      </c>
      <c r="BF2" s="64" t="s">
        <v>1439</v>
      </c>
      <c r="BG2" s="64" t="s">
        <v>1440</v>
      </c>
      <c r="BH2" s="64" t="s">
        <v>1441</v>
      </c>
      <c r="BI2" s="64" t="s">
        <v>1442</v>
      </c>
      <c r="BJ2" s="64" t="s">
        <v>1443</v>
      </c>
      <c r="BK2" s="64" t="s">
        <v>1444</v>
      </c>
      <c r="BL2" s="64" t="s">
        <v>1445</v>
      </c>
      <c r="BM2" s="64" t="s">
        <v>1446</v>
      </c>
      <c r="BN2" s="64" t="s">
        <v>1447</v>
      </c>
      <c r="BO2" s="64" t="s">
        <v>1448</v>
      </c>
      <c r="BP2" s="64" t="s">
        <v>1449</v>
      </c>
      <c r="BQ2" s="64" t="s">
        <v>1450</v>
      </c>
      <c r="BR2" s="64" t="s">
        <v>1451</v>
      </c>
      <c r="BS2" s="64" t="s">
        <v>1452</v>
      </c>
      <c r="BT2" s="64" t="s">
        <v>1453</v>
      </c>
      <c r="BU2" s="64" t="s">
        <v>1454</v>
      </c>
      <c r="BV2" s="64" t="s">
        <v>1455</v>
      </c>
      <c r="BW2" s="64" t="s">
        <v>1456</v>
      </c>
      <c r="BX2" s="64" t="s">
        <v>1457</v>
      </c>
      <c r="BY2" s="64" t="s">
        <v>1458</v>
      </c>
      <c r="BZ2" s="64" t="s">
        <v>1459</v>
      </c>
      <c r="CA2" s="6" t="s">
        <v>1460</v>
      </c>
      <c r="CB2" s="6" t="s">
        <v>1461</v>
      </c>
      <c r="CC2" s="6" t="s">
        <v>1462</v>
      </c>
      <c r="CD2" s="6" t="s">
        <v>1463</v>
      </c>
      <c r="CE2" s="6" t="s">
        <v>1464</v>
      </c>
      <c r="CF2" s="6" t="s">
        <v>1465</v>
      </c>
      <c r="CG2" s="64" t="s">
        <v>1466</v>
      </c>
      <c r="CH2" s="64" t="s">
        <v>1467</v>
      </c>
      <c r="CI2" s="64" t="s">
        <v>1468</v>
      </c>
      <c r="CJ2" s="64" t="s">
        <v>1469</v>
      </c>
      <c r="CK2" s="64" t="s">
        <v>1470</v>
      </c>
      <c r="CL2" s="64" t="s">
        <v>1471</v>
      </c>
    </row>
    <row r="3" spans="1:90" s="13" customFormat="1" ht="18.75" customHeight="1">
      <c r="A3" s="9" t="s">
        <v>1472</v>
      </c>
      <c r="B3" s="10" t="s">
        <v>1473</v>
      </c>
      <c r="C3" s="10" t="s">
        <v>6</v>
      </c>
      <c r="D3" s="9" t="s">
        <v>1474</v>
      </c>
      <c r="E3" s="10" t="s">
        <v>1475</v>
      </c>
      <c r="F3" s="10" t="s">
        <v>1476</v>
      </c>
      <c r="G3" s="9" t="s">
        <v>1477</v>
      </c>
      <c r="H3" s="10" t="s">
        <v>33</v>
      </c>
      <c r="I3" s="10" t="s">
        <v>1478</v>
      </c>
      <c r="J3" s="10" t="s">
        <v>1479</v>
      </c>
      <c r="K3" s="9" t="s">
        <v>1480</v>
      </c>
      <c r="L3" s="9" t="s">
        <v>1481</v>
      </c>
      <c r="M3" s="11" t="s">
        <v>1482</v>
      </c>
      <c r="N3" s="9" t="s">
        <v>28</v>
      </c>
      <c r="O3" s="9" t="s">
        <v>158</v>
      </c>
      <c r="P3" s="9" t="s">
        <v>154</v>
      </c>
      <c r="Q3" s="9" t="s">
        <v>34</v>
      </c>
      <c r="R3" s="9" t="s">
        <v>1483</v>
      </c>
      <c r="S3" s="9" t="s">
        <v>1484</v>
      </c>
      <c r="T3" s="9" t="s">
        <v>1485</v>
      </c>
      <c r="U3" s="9" t="s">
        <v>1486</v>
      </c>
      <c r="V3" s="9" t="s">
        <v>1487</v>
      </c>
      <c r="W3" s="9" t="s">
        <v>1488</v>
      </c>
      <c r="X3" s="9" t="s">
        <v>1489</v>
      </c>
      <c r="Y3" s="9" t="s">
        <v>1490</v>
      </c>
      <c r="Z3" s="9" t="s">
        <v>1491</v>
      </c>
      <c r="AA3" s="9" t="s">
        <v>1492</v>
      </c>
      <c r="AB3" s="9" t="s">
        <v>1493</v>
      </c>
      <c r="AC3" s="9" t="s">
        <v>39</v>
      </c>
      <c r="AD3" s="9" t="s">
        <v>1494</v>
      </c>
      <c r="AE3" s="9" t="s">
        <v>1495</v>
      </c>
      <c r="AF3" s="9" t="s">
        <v>1496</v>
      </c>
      <c r="AG3" s="9" t="s">
        <v>1497</v>
      </c>
      <c r="AH3" s="9" t="s">
        <v>46</v>
      </c>
      <c r="AI3" s="9" t="s">
        <v>43</v>
      </c>
      <c r="AJ3" s="9" t="s">
        <v>1498</v>
      </c>
      <c r="AK3" s="9" t="s">
        <v>1499</v>
      </c>
      <c r="AL3" s="9" t="s">
        <v>41</v>
      </c>
      <c r="AM3" s="9" t="s">
        <v>1500</v>
      </c>
      <c r="AN3" s="9" t="s">
        <v>1501</v>
      </c>
      <c r="AO3" s="9" t="s">
        <v>1502</v>
      </c>
      <c r="AP3" s="9" t="s">
        <v>1503</v>
      </c>
      <c r="AQ3" s="9" t="s">
        <v>1424</v>
      </c>
      <c r="AR3" s="9" t="s">
        <v>1425</v>
      </c>
      <c r="AS3" s="65" t="s">
        <v>1504</v>
      </c>
      <c r="AT3" s="65" t="s">
        <v>46</v>
      </c>
      <c r="AU3" s="65" t="s">
        <v>1505</v>
      </c>
      <c r="AV3" s="65" t="s">
        <v>1506</v>
      </c>
      <c r="AW3" s="65" t="s">
        <v>135</v>
      </c>
      <c r="AX3" s="65" t="s">
        <v>28</v>
      </c>
      <c r="AY3" s="65" t="s">
        <v>1507</v>
      </c>
      <c r="AZ3" s="65" t="s">
        <v>1508</v>
      </c>
      <c r="BA3" s="65" t="s">
        <v>1509</v>
      </c>
      <c r="BB3" s="65" t="s">
        <v>1510</v>
      </c>
      <c r="BC3" s="9" t="s">
        <v>1511</v>
      </c>
      <c r="BD3" s="9" t="s">
        <v>1512</v>
      </c>
      <c r="BE3" s="9" t="s">
        <v>1513</v>
      </c>
      <c r="BF3" s="65" t="s">
        <v>1514</v>
      </c>
      <c r="BG3" s="65" t="s">
        <v>1515</v>
      </c>
      <c r="BH3" s="65" t="s">
        <v>1516</v>
      </c>
      <c r="BI3" s="65" t="s">
        <v>1517</v>
      </c>
      <c r="BJ3" s="65" t="s">
        <v>1518</v>
      </c>
      <c r="BK3" s="65" t="s">
        <v>1519</v>
      </c>
      <c r="BL3" s="65" t="s">
        <v>1520</v>
      </c>
      <c r="BM3" s="65" t="s">
        <v>1521</v>
      </c>
      <c r="BN3" s="65" t="s">
        <v>1522</v>
      </c>
      <c r="BO3" s="65" t="s">
        <v>1523</v>
      </c>
      <c r="BP3" s="65" t="s">
        <v>1524</v>
      </c>
      <c r="BQ3" s="65" t="s">
        <v>1525</v>
      </c>
      <c r="BR3" s="65" t="s">
        <v>1526</v>
      </c>
      <c r="BS3" s="65" t="s">
        <v>1527</v>
      </c>
      <c r="BT3" s="65" t="s">
        <v>1528</v>
      </c>
      <c r="BU3" s="65" t="s">
        <v>1529</v>
      </c>
      <c r="BV3" s="65" t="s">
        <v>1530</v>
      </c>
      <c r="BW3" s="65" t="s">
        <v>1531</v>
      </c>
      <c r="BX3" s="65" t="s">
        <v>1532</v>
      </c>
      <c r="BY3" s="68" t="s">
        <v>1533</v>
      </c>
      <c r="BZ3" s="65" t="s">
        <v>1534</v>
      </c>
      <c r="CA3" s="9" t="s">
        <v>1535</v>
      </c>
      <c r="CB3" s="9" t="s">
        <v>1536</v>
      </c>
      <c r="CC3" s="9" t="s">
        <v>1537</v>
      </c>
      <c r="CD3" s="9" t="s">
        <v>1538</v>
      </c>
      <c r="CE3" s="9" t="s">
        <v>1539</v>
      </c>
      <c r="CF3" s="9" t="s">
        <v>1540</v>
      </c>
      <c r="CG3" s="65" t="s">
        <v>1541</v>
      </c>
      <c r="CH3" s="65" t="s">
        <v>1542</v>
      </c>
      <c r="CI3" s="65" t="s">
        <v>1543</v>
      </c>
      <c r="CJ3" s="65" t="s">
        <v>1544</v>
      </c>
      <c r="CK3" s="65" t="s">
        <v>1545</v>
      </c>
      <c r="CL3" s="65" t="s">
        <v>75</v>
      </c>
    </row>
    <row r="4" spans="1:90" s="56" customFormat="1" ht="105.75" customHeight="1">
      <c r="A4" s="57" t="s">
        <v>1546</v>
      </c>
      <c r="B4" s="57"/>
      <c r="C4" s="57"/>
      <c r="D4" s="57"/>
      <c r="E4" s="57"/>
      <c r="F4" s="58" t="s">
        <v>1547</v>
      </c>
      <c r="G4" s="58"/>
      <c r="H4" s="57"/>
      <c r="I4" s="57"/>
      <c r="J4" s="58" t="s">
        <v>1548</v>
      </c>
      <c r="K4" s="57"/>
      <c r="L4" s="57"/>
      <c r="M4" s="59"/>
      <c r="N4" s="58" t="s">
        <v>1549</v>
      </c>
      <c r="O4" s="58" t="s">
        <v>1550</v>
      </c>
      <c r="P4" s="58" t="s">
        <v>1551</v>
      </c>
      <c r="Q4" s="58" t="s">
        <v>1552</v>
      </c>
      <c r="R4" s="57"/>
      <c r="S4" s="57"/>
      <c r="T4" s="57"/>
      <c r="U4" s="57"/>
      <c r="V4" s="57"/>
      <c r="W4" s="57"/>
      <c r="X4" s="57"/>
      <c r="Y4" s="57"/>
      <c r="Z4" s="58" t="s">
        <v>1553</v>
      </c>
      <c r="AA4" s="57"/>
      <c r="AB4" s="57"/>
      <c r="AC4" s="57"/>
      <c r="AD4" s="57"/>
      <c r="AE4" s="57"/>
      <c r="AF4" s="57"/>
      <c r="AG4" s="57"/>
      <c r="AH4" s="57"/>
      <c r="AI4" s="57"/>
      <c r="AJ4" s="57"/>
      <c r="AK4" s="57"/>
      <c r="AL4" s="57"/>
      <c r="AM4" s="57"/>
      <c r="AN4" s="57"/>
      <c r="AO4" s="57"/>
      <c r="AP4" s="57" t="s">
        <v>1554</v>
      </c>
      <c r="AQ4" s="57"/>
      <c r="AR4" s="57"/>
      <c r="AS4" s="66"/>
      <c r="AT4" s="66"/>
      <c r="AU4" s="66"/>
      <c r="AV4" s="66"/>
      <c r="AW4" s="66"/>
      <c r="AX4" s="67" t="s">
        <v>1555</v>
      </c>
      <c r="AY4" s="66"/>
      <c r="AZ4" s="66"/>
      <c r="BA4" s="66"/>
      <c r="BB4" s="66"/>
      <c r="BC4" s="57"/>
      <c r="BD4" s="57"/>
      <c r="BE4" s="57"/>
      <c r="BF4" s="66"/>
      <c r="BG4" s="66"/>
      <c r="BH4" s="66"/>
      <c r="BI4" s="66"/>
      <c r="BJ4" s="66"/>
      <c r="BK4" s="66"/>
      <c r="BL4" s="66"/>
      <c r="BM4" s="66"/>
      <c r="BN4" s="67" t="s">
        <v>1556</v>
      </c>
      <c r="BO4" s="66"/>
      <c r="BP4" s="67" t="s">
        <v>1557</v>
      </c>
      <c r="BQ4" s="67" t="s">
        <v>1558</v>
      </c>
      <c r="BR4" s="66"/>
      <c r="BS4" s="66"/>
      <c r="BT4" s="66"/>
      <c r="BU4" s="67" t="s">
        <v>1559</v>
      </c>
      <c r="BV4" s="67" t="s">
        <v>1558</v>
      </c>
      <c r="BW4" s="66"/>
      <c r="BX4" s="66"/>
      <c r="BY4" s="69"/>
      <c r="BZ4" s="66"/>
      <c r="CA4" s="57"/>
      <c r="CB4" s="57"/>
      <c r="CC4" s="58" t="s">
        <v>1560</v>
      </c>
      <c r="CD4" s="58" t="s">
        <v>1561</v>
      </c>
      <c r="CE4" s="57"/>
      <c r="CF4" s="57"/>
      <c r="CG4" s="66"/>
      <c r="CH4" s="66"/>
      <c r="CI4" s="66"/>
      <c r="CJ4" s="66"/>
      <c r="CK4" s="66"/>
      <c r="CL4" s="66"/>
    </row>
    <row r="5" spans="1:90" s="13" customFormat="1" ht="30.75" customHeight="1">
      <c r="A5" s="74">
        <f>履歷總表!$C$3</f>
        <v>0</v>
      </c>
      <c r="B5" s="74">
        <f>履歷總表!$C$3</f>
        <v>0</v>
      </c>
      <c r="C5" s="74">
        <f>履歷總表!$C$9</f>
        <v>0</v>
      </c>
      <c r="D5" s="70" t="str">
        <f>履歷總表!$E$11&amp;" "&amp;履歷總表!$C$11</f>
        <v xml:space="preserve"> </v>
      </c>
      <c r="E5" s="74">
        <f>履歷總表!$I$9</f>
        <v>0</v>
      </c>
      <c r="F5" s="75">
        <v>0</v>
      </c>
      <c r="G5" s="190">
        <f>履歷總表!$H$106</f>
        <v>0</v>
      </c>
      <c r="H5" s="70" t="str">
        <f>LEFT(履歷總表!$C$13,2)</f>
        <v/>
      </c>
      <c r="I5" s="75">
        <v>0</v>
      </c>
      <c r="J5" s="75">
        <v>0</v>
      </c>
      <c r="K5" s="70"/>
      <c r="L5" s="70"/>
      <c r="M5" s="74" t="str">
        <f>履歷總表!$E$10&amp;履歷總表!$F$10&amp;履歷總表!$G$10</f>
        <v/>
      </c>
      <c r="N5" s="70">
        <f>IF(履歷總表!$I$11="","99",IF(履歷總表!$I$11="男 - Male",0,1))</f>
        <v>0</v>
      </c>
      <c r="O5" s="70" t="str">
        <f>IF(履歷總表!$F$129="","99",VLOOKUP(履歷總表!$C$113,下拉清單!$N$2:$O$5,2,FALSE))</f>
        <v>99</v>
      </c>
      <c r="P5" s="70" t="str">
        <f>IF(履歷總表!$C$111="","99",VLOOKUP(履歷總表!$C$111,下拉清單!$K$2:$L$7,2,FALSE))</f>
        <v>99</v>
      </c>
      <c r="Q5" s="70" t="e">
        <f>VLOOKUP(履歷總表!$E$13,下拉清單!$F$2:$G$25,2,FALSE)</f>
        <v>#N/A</v>
      </c>
      <c r="R5" s="70"/>
      <c r="S5" s="70"/>
      <c r="T5" s="70"/>
      <c r="U5" s="70"/>
      <c r="V5" s="70"/>
      <c r="W5" s="70"/>
      <c r="X5" s="70"/>
      <c r="Y5" s="70"/>
      <c r="Z5" s="70"/>
      <c r="AA5" s="70"/>
      <c r="AB5" s="70"/>
      <c r="AC5" s="70" t="str">
        <f>IF(履歷總表!$C$17="","",履歷總表!$C$17)</f>
        <v/>
      </c>
      <c r="AD5" s="70"/>
      <c r="AE5" s="70" t="str">
        <f>LEFT(履歷總表!$D$15,3)</f>
        <v/>
      </c>
      <c r="AF5" s="74" t="str">
        <f>履歷總表!$C$15&amp;MID(履歷總表!$D$15,5,10)&amp;履歷總表!$E$15</f>
        <v/>
      </c>
      <c r="AG5" s="70"/>
      <c r="AH5" s="70" t="str">
        <f>IF(履歷總表!$I$23="","",履歷總表!$I$23)</f>
        <v/>
      </c>
      <c r="AI5" s="70" t="str">
        <f>IF(履歷總表!$C$21="","",履歷總表!$C$21)</f>
        <v/>
      </c>
      <c r="AJ5" s="70"/>
      <c r="AK5" s="70" t="str">
        <f>LEFT(履歷總表!$D$19,3)</f>
        <v/>
      </c>
      <c r="AL5" s="74" t="str">
        <f>履歷總表!$C$19&amp;MID(履歷總表!$D$19,5,10)&amp;履歷總表!$E$19</f>
        <v/>
      </c>
      <c r="AM5" s="70"/>
      <c r="AN5" s="70"/>
      <c r="AO5" s="70"/>
      <c r="AP5" s="70"/>
      <c r="AQ5" s="70" t="str">
        <f>IF(履歷總表!$C$23="","",履歷總表!$C$23)</f>
        <v/>
      </c>
      <c r="AR5" s="70"/>
      <c r="AS5" s="70" t="str">
        <f>IF(履歷總表!$D$141="","",履歷總表!$D$141)</f>
        <v/>
      </c>
      <c r="AT5" s="70"/>
      <c r="AU5" s="70" t="str">
        <f>IF(履歷總表!$D$144="","",履歷總表!$D$144)</f>
        <v/>
      </c>
      <c r="AV5" s="70"/>
      <c r="AW5" s="70" t="str">
        <f>IF(履歷總表!$D$142="","",VLOOKUP(履歷總表!$D$142,下拉清單!$T$2:$U$15,2,FALSE))</f>
        <v/>
      </c>
      <c r="AX5" s="70" t="str">
        <f>IF(履歷總表!$D$143="","",IF(履歷總表!$D$143="男 - Male",0,1))</f>
        <v/>
      </c>
      <c r="AY5" s="70"/>
      <c r="AZ5" s="70" t="str">
        <f>LEFT(履歷總表!$E$145,3)</f>
        <v/>
      </c>
      <c r="BA5" s="74" t="str">
        <f>履歷總表!$D$145&amp;MID(履歷總表!$E$145,5,10)&amp;履歷總表!$F$145</f>
        <v/>
      </c>
      <c r="BB5" s="70"/>
      <c r="BC5" s="70"/>
      <c r="BD5" s="70"/>
      <c r="BE5" s="70"/>
      <c r="BF5" s="70"/>
      <c r="BG5" s="70"/>
      <c r="BH5" s="70"/>
      <c r="BI5" s="70"/>
      <c r="BJ5" s="70"/>
      <c r="BK5" s="70"/>
      <c r="BL5" s="70"/>
      <c r="BM5" s="70"/>
      <c r="BN5" s="70"/>
      <c r="BO5" s="70"/>
      <c r="BP5" s="70"/>
      <c r="BQ5" s="70"/>
      <c r="BR5" s="70" t="str">
        <f>IF(履歷總表!D97="","",IF(履歷總表!D97="人力顧問公司介紹","人力顧問公司介紹："&amp;履歷總表!H98,履歷總表!D97))</f>
        <v/>
      </c>
      <c r="BS5" s="70"/>
      <c r="BT5" s="70"/>
      <c r="BU5" s="70"/>
      <c r="BV5" s="70"/>
      <c r="BW5" s="70"/>
      <c r="BX5" s="70"/>
      <c r="BY5" s="70"/>
      <c r="BZ5" s="70"/>
      <c r="CA5" s="70"/>
      <c r="CB5" s="70"/>
      <c r="CC5" s="70"/>
      <c r="CD5" s="70"/>
      <c r="CE5" s="70"/>
      <c r="CF5" s="70"/>
      <c r="CG5" s="74">
        <f>履歷總表!C11</f>
        <v>0</v>
      </c>
      <c r="CH5" s="74">
        <f>履歷總表!E11</f>
        <v>0</v>
      </c>
      <c r="CI5" s="70"/>
      <c r="CJ5" s="70"/>
      <c r="CK5" s="70"/>
      <c r="CL5" s="70"/>
    </row>
  </sheetData>
  <sheetProtection selectLockedCells="1"/>
  <phoneticPr fontId="2" type="noConversion"/>
  <pageMargins left="0.75" right="0.75" top="1" bottom="1" header="0.5" footer="0.5"/>
  <pageSetup paperSize="9" orientation="portrait" horizontalDpi="0"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sheetPr>
  <dimension ref="A1:J37"/>
  <sheetViews>
    <sheetView showGridLines="0" workbookViewId="0">
      <pane ySplit="4" topLeftCell="A5" activePane="bottomLeft" state="frozen"/>
      <selection pane="bottomLeft" activeCell="K1" sqref="K1"/>
    </sheetView>
  </sheetViews>
  <sheetFormatPr defaultColWidth="8" defaultRowHeight="15" customHeight="1"/>
  <cols>
    <col min="1" max="1" width="9.375" style="7" customWidth="1"/>
    <col min="2" max="2" width="13" style="7" customWidth="1"/>
    <col min="3" max="3" width="13.875" style="7" customWidth="1"/>
    <col min="4" max="4" width="13.625" style="7" customWidth="1"/>
    <col min="5" max="5" width="10.125" style="7" customWidth="1"/>
    <col min="6" max="6" width="13.25" style="7" customWidth="1"/>
    <col min="7" max="7" width="10.75" style="7" customWidth="1"/>
    <col min="8" max="8" width="9.375" style="7" customWidth="1"/>
    <col min="9" max="9" width="18" style="7" customWidth="1"/>
    <col min="10" max="10" width="13" style="7" customWidth="1"/>
    <col min="11" max="16384" width="8" style="7"/>
  </cols>
  <sheetData>
    <row r="1" spans="1:10" ht="27" customHeight="1">
      <c r="A1" s="5" t="s">
        <v>1562</v>
      </c>
      <c r="B1" s="6"/>
      <c r="C1" s="6"/>
      <c r="D1" s="6"/>
      <c r="E1" s="6"/>
      <c r="F1" s="6"/>
      <c r="G1" s="6"/>
      <c r="H1" s="6"/>
      <c r="I1" s="6"/>
      <c r="J1" s="6"/>
    </row>
    <row r="2" spans="1:10" ht="13.5" hidden="1">
      <c r="A2" s="6" t="s">
        <v>1382</v>
      </c>
      <c r="B2" s="8" t="s">
        <v>1563</v>
      </c>
      <c r="C2" s="6" t="s">
        <v>1564</v>
      </c>
      <c r="D2" s="6" t="s">
        <v>1565</v>
      </c>
      <c r="E2" s="6" t="s">
        <v>1566</v>
      </c>
      <c r="F2" s="6" t="s">
        <v>1567</v>
      </c>
      <c r="G2" s="6" t="s">
        <v>1568</v>
      </c>
      <c r="H2" s="6" t="s">
        <v>1569</v>
      </c>
      <c r="I2" s="6" t="s">
        <v>1570</v>
      </c>
      <c r="J2" s="6" t="s">
        <v>1471</v>
      </c>
    </row>
    <row r="3" spans="1:10" s="13" customFormat="1" ht="24" customHeight="1">
      <c r="A3" s="9" t="s">
        <v>1472</v>
      </c>
      <c r="B3" s="10" t="s">
        <v>1571</v>
      </c>
      <c r="C3" s="9" t="s">
        <v>1572</v>
      </c>
      <c r="D3" s="9" t="s">
        <v>1573</v>
      </c>
      <c r="E3" s="9" t="s">
        <v>1574</v>
      </c>
      <c r="F3" s="9" t="s">
        <v>1575</v>
      </c>
      <c r="G3" s="12" t="s">
        <v>1576</v>
      </c>
      <c r="H3" s="12" t="s">
        <v>1577</v>
      </c>
      <c r="I3" s="9" t="s">
        <v>1578</v>
      </c>
      <c r="J3" s="9" t="s">
        <v>75</v>
      </c>
    </row>
    <row r="4" spans="1:10" ht="13.5" hidden="1">
      <c r="A4" s="14" t="s">
        <v>1546</v>
      </c>
      <c r="B4" s="14"/>
      <c r="C4" s="14"/>
      <c r="D4" s="14"/>
      <c r="E4" s="14"/>
      <c r="F4" s="14"/>
      <c r="G4" s="15"/>
      <c r="H4" s="15"/>
      <c r="I4" s="14"/>
      <c r="J4" s="14"/>
    </row>
    <row r="5" spans="1:10" s="13" customFormat="1" ht="24" customHeight="1">
      <c r="A5" s="70" t="str">
        <f>IF(履歷總表!$C$30="","",'HUM0020100'!$A$5)</f>
        <v/>
      </c>
      <c r="B5" s="70" t="str">
        <f>IF(履歷總表!$C$30="","",60)</f>
        <v/>
      </c>
      <c r="C5" s="70"/>
      <c r="D5" s="70"/>
      <c r="E5" s="70" t="str">
        <f>IF(履歷總表!$C$30="","",IF(履歷總表!$O$30="是 - Yes","T",IF(履歷總表!$O$30="否 - No","F","")))</f>
        <v/>
      </c>
      <c r="F5" s="70" t="str">
        <f>IF(履歷總表!$C$30="","",IF(MAX($B$5:$B$10)=60,"T","F"))</f>
        <v/>
      </c>
      <c r="G5" s="70" t="str">
        <f>IF($A$5&lt;&gt;"",履歷總表!$I$31&amp;履歷總表!$K$31,"")</f>
        <v/>
      </c>
      <c r="H5" s="70" t="str">
        <f>IF($A$5&lt;&gt;"",履歷總表!$L$31&amp;履歷總表!$N$31,"")</f>
        <v/>
      </c>
      <c r="I5" s="70"/>
      <c r="J5" s="70"/>
    </row>
    <row r="6" spans="1:10" s="13" customFormat="1" ht="24" customHeight="1">
      <c r="A6" s="70" t="str">
        <f>IF(履歷總表!$C$32="","",'HUM0020100'!$A$5)</f>
        <v/>
      </c>
      <c r="B6" s="70" t="str">
        <f>IF(履歷總表!$C$32="","",50)</f>
        <v/>
      </c>
      <c r="C6" s="70"/>
      <c r="D6" s="70"/>
      <c r="E6" s="70" t="str">
        <f>IF(履歷總表!$C$32="","",IF(履歷總表!$O$32="是 - Yes","T",IF(履歷總表!$O$32="否 - No","F","")))</f>
        <v/>
      </c>
      <c r="F6" s="70" t="str">
        <f>IF(履歷總表!$C$32="","",IF(MAX($B$5:$B$10)=50,"T","F"))</f>
        <v/>
      </c>
      <c r="G6" s="70" t="str">
        <f>IF($A$6&lt;&gt;"",履歷總表!$I$33&amp;履歷總表!$K$33,"")</f>
        <v/>
      </c>
      <c r="H6" s="70" t="str">
        <f>IF($A$6&lt;&gt;"",履歷總表!$L$33&amp;履歷總表!$N$33,"")</f>
        <v/>
      </c>
      <c r="I6" s="70"/>
      <c r="J6" s="70"/>
    </row>
    <row r="7" spans="1:10" s="13" customFormat="1" ht="24" customHeight="1">
      <c r="A7" s="70" t="str">
        <f>IF(履歷總表!$C$34="","",'HUM0020100'!$A$5)</f>
        <v/>
      </c>
      <c r="B7" s="70" t="str">
        <f>IF(履歷總表!$C$34="","",40)</f>
        <v/>
      </c>
      <c r="C7" s="70"/>
      <c r="D7" s="70"/>
      <c r="E7" s="70" t="str">
        <f>IF(履歷總表!$C$34="","",IF(履歷總表!$O$34="是 - Yes","T",IF(履歷總表!$O$34="否 - No","F","")))</f>
        <v/>
      </c>
      <c r="F7" s="70" t="str">
        <f>IF(履歷總表!$C$34="","",IF(MAX($B$5:$B$10)=40,"T","F"))</f>
        <v/>
      </c>
      <c r="G7" s="70" t="str">
        <f>IF($A$7&lt;&gt;"",履歷總表!$I$35&amp;履歷總表!$K$35,"")</f>
        <v/>
      </c>
      <c r="H7" s="70" t="str">
        <f>IF($A$7&lt;&gt;"",履歷總表!$L$35&amp;履歷總表!$N$35,"")</f>
        <v/>
      </c>
      <c r="I7" s="70"/>
      <c r="J7" s="70"/>
    </row>
    <row r="8" spans="1:10" s="13" customFormat="1" ht="24" customHeight="1">
      <c r="A8" s="70" t="str">
        <f>IF(履歷總表!$C$36="","",'HUM0020100'!$A$5)</f>
        <v/>
      </c>
      <c r="B8" s="70" t="str">
        <f>IF(履歷總表!$C$36="","",30)</f>
        <v/>
      </c>
      <c r="C8" s="70"/>
      <c r="D8" s="70"/>
      <c r="E8" s="70" t="str">
        <f>IF(履歷總表!$C$36="","",IF(履歷總表!$O$36="是 - Yes","T",IF(履歷總表!$O$36="否 - No","F","")))</f>
        <v/>
      </c>
      <c r="F8" s="70" t="str">
        <f>IF(履歷總表!$C$36="","",IF(MAX($B$5:$B$10)=30,"T","F"))</f>
        <v/>
      </c>
      <c r="G8" s="70" t="str">
        <f>IF($A$8&lt;&gt;"",履歷總表!$I$37&amp;履歷總表!$K$37,"")</f>
        <v/>
      </c>
      <c r="H8" s="70" t="str">
        <f>IF($A$8&lt;&gt;"",履歷總表!$L$37&amp;履歷總表!$N$37,"")</f>
        <v/>
      </c>
      <c r="I8" s="70"/>
      <c r="J8" s="70"/>
    </row>
    <row r="9" spans="1:10" s="13" customFormat="1" ht="24" customHeight="1">
      <c r="A9" s="70" t="str">
        <f>IF(履歷總表!$C$38="","",'HUM0020100'!$A$5)</f>
        <v/>
      </c>
      <c r="B9" s="70" t="str">
        <f>IF(履歷總表!$C$38="","",20)</f>
        <v/>
      </c>
      <c r="C9" s="70"/>
      <c r="D9" s="70"/>
      <c r="E9" s="70" t="str">
        <f>IF(履歷總表!$C$38="","",IF(履歷總表!$O$38="是 - Yes","T",IF(履歷總表!$O$38="否 - No","F","")))</f>
        <v/>
      </c>
      <c r="F9" s="70" t="str">
        <f>IF(履歷總表!$C$38="","",IF(MAX($B$5:$B$10)=20,"T","F"))</f>
        <v/>
      </c>
      <c r="G9" s="70" t="str">
        <f>IF($A$9&lt;&gt;"",履歷總表!$I$39&amp;履歷總表!$K$39,"")</f>
        <v/>
      </c>
      <c r="H9" s="70" t="str">
        <f>IF($A$9&lt;&gt;"",履歷總表!$L$39&amp;履歷總表!$N$39,"")</f>
        <v/>
      </c>
      <c r="I9" s="70"/>
      <c r="J9" s="70"/>
    </row>
    <row r="10" spans="1:10" s="13" customFormat="1" ht="24" customHeight="1">
      <c r="A10" s="70" t="str">
        <f>IF(履歷總表!$C$40="","",'HUM0020100'!$A$5)</f>
        <v/>
      </c>
      <c r="B10" s="70" t="str">
        <f>IF(履歷總表!$C$40="","",10)</f>
        <v/>
      </c>
      <c r="C10" s="70"/>
      <c r="D10" s="70"/>
      <c r="E10" s="70" t="str">
        <f>IF(履歷總表!$C$40="","",IF(履歷總表!$O$40="是 - Yes","T",IF(履歷總表!$O$40="否 - No","F","")))</f>
        <v/>
      </c>
      <c r="F10" s="70" t="str">
        <f>IF(履歷總表!$C$40="","",IF(MAX($B$5:$B$10)=10,"T","F"))</f>
        <v/>
      </c>
      <c r="G10" s="70" t="str">
        <f>IF($A$10&lt;&gt;"",履歷總表!$I$41&amp;履歷總表!$K$41,"")</f>
        <v/>
      </c>
      <c r="H10" s="70" t="str">
        <f>IF($A$10&lt;&gt;"",履歷總表!$L$41&amp;履歷總表!$N$41,"")</f>
        <v/>
      </c>
      <c r="I10" s="70"/>
      <c r="J10" s="70"/>
    </row>
    <row r="11" spans="1:10" s="13" customFormat="1" ht="24" customHeight="1"/>
    <row r="12" spans="1:10" s="13" customFormat="1" ht="24" customHeight="1">
      <c r="C12"/>
    </row>
    <row r="13" spans="1:10" s="13" customFormat="1" ht="24" customHeight="1"/>
    <row r="14" spans="1:10" s="13" customFormat="1" ht="24" customHeight="1"/>
    <row r="15" spans="1:10" s="13" customFormat="1" ht="24" customHeight="1"/>
    <row r="16" spans="1:10" s="13" customFormat="1" ht="24" customHeight="1"/>
    <row r="17" s="13" customFormat="1" ht="24" customHeight="1"/>
    <row r="18" s="13" customFormat="1" ht="24" customHeight="1"/>
    <row r="19" s="13" customFormat="1" ht="24" customHeight="1"/>
    <row r="20" s="13" customFormat="1" ht="24" customHeight="1"/>
    <row r="21" s="13" customFormat="1" ht="24" customHeight="1"/>
    <row r="22" s="13" customFormat="1" ht="24" customHeight="1"/>
    <row r="23" s="13" customFormat="1" ht="24" customHeight="1"/>
    <row r="24" s="13" customFormat="1" ht="24" customHeight="1"/>
    <row r="25" s="13" customFormat="1" ht="24" customHeight="1"/>
    <row r="26" s="13" customFormat="1" ht="24" customHeight="1"/>
    <row r="27" s="13" customFormat="1" ht="24" customHeight="1"/>
    <row r="28" s="13" customFormat="1" ht="24" customHeight="1"/>
    <row r="29" s="13" customFormat="1" ht="24" customHeight="1"/>
    <row r="30" s="13" customFormat="1" ht="24" customHeight="1"/>
    <row r="31" s="13" customFormat="1" ht="24" customHeight="1"/>
    <row r="32" s="13" customFormat="1" ht="24" customHeight="1"/>
    <row r="33" s="13" customFormat="1" ht="24" customHeight="1"/>
    <row r="34" s="13" customFormat="1" ht="24" customHeight="1"/>
    <row r="35" s="13" customFormat="1" ht="24" customHeight="1"/>
    <row r="36" s="13" customFormat="1" ht="24" customHeight="1"/>
    <row r="37" s="13" customFormat="1" ht="24" customHeight="1"/>
  </sheetData>
  <sheetProtection selectLockedCells="1"/>
  <phoneticPr fontId="2" type="noConversion"/>
  <pageMargins left="0.75" right="0.75" top="1" bottom="1" header="0.5" footer="0.5"/>
  <pageSetup paperSize="9" orientation="portrait" horizontalDpi="0"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c96774e-c414-4a3d-ab60-b8a511f6e07d" xsi:nil="true"/>
    <lcf76f155ced4ddcb4097134ff3c332f xmlns="212b2484-e12e-4ebd-8869-e61d6d5f7f3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FAF05C7D009FB4F8C47F573BB11EF77" ma:contentTypeVersion="18" ma:contentTypeDescription="Create a new document." ma:contentTypeScope="" ma:versionID="32601bdd486e69476654df37b14f47c1">
  <xsd:schema xmlns:xsd="http://www.w3.org/2001/XMLSchema" xmlns:xs="http://www.w3.org/2001/XMLSchema" xmlns:p="http://schemas.microsoft.com/office/2006/metadata/properties" xmlns:ns2="212b2484-e12e-4ebd-8869-e61d6d5f7f35" xmlns:ns3="8c96774e-c414-4a3d-ab60-b8a511f6e07d" targetNamespace="http://schemas.microsoft.com/office/2006/metadata/properties" ma:root="true" ma:fieldsID="3dd2214c5292639cc7cf7f69c5de8ad5" ns2:_="" ns3:_="">
    <xsd:import namespace="212b2484-e12e-4ebd-8869-e61d6d5f7f35"/>
    <xsd:import namespace="8c96774e-c414-4a3d-ab60-b8a511f6e07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LengthInSeconds" minOccurs="0"/>
                <xsd:element ref="ns2:MediaServiceLocation"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2b2484-e12e-4ebd-8869-e61d6d5f7f3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internalName="MediaServiceLocatio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ceb356f-c96c-47a2-aef9-8a5d108026d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c96774e-c414-4a3d-ab60-b8a511f6e07d"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5be827e-7c80-4474-90df-b161573c8088}" ma:internalName="TaxCatchAll" ma:showField="CatchAllData" ma:web="8c96774e-c414-4a3d-ab60-b8a511f6e07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E4118B8-3802-4F8F-AE7F-833E1DF84C37}"/>
</file>

<file path=customXml/itemProps2.xml><?xml version="1.0" encoding="utf-8"?>
<ds:datastoreItem xmlns:ds="http://schemas.openxmlformats.org/officeDocument/2006/customXml" ds:itemID="{FBB710A4-3A9E-4E48-9E6A-225B638CED19}"/>
</file>

<file path=customXml/itemProps3.xml><?xml version="1.0" encoding="utf-8"?>
<ds:datastoreItem xmlns:ds="http://schemas.openxmlformats.org/officeDocument/2006/customXml" ds:itemID="{690FE143-E878-43F4-A49F-9D6B296C6D2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User</dc:creator>
  <cp:keywords/>
  <dc:description/>
  <cp:lastModifiedBy>Tsai, Vicky</cp:lastModifiedBy>
  <cp:revision/>
  <dcterms:created xsi:type="dcterms:W3CDTF">2017-12-15T05:54:12Z</dcterms:created>
  <dcterms:modified xsi:type="dcterms:W3CDTF">2024-06-27T06:37:46Z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0x01010078ED7924EB114442AF1E764BE524F071</vt:lpwstr>
  </property>
</Properties>
</file>